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28" activeTab="2"/>
  </bookViews>
  <sheets>
    <sheet name="נספח 1" sheetId="1" r:id="rId1"/>
    <sheet name="נספח 2" sheetId="2" r:id="rId2"/>
    <sheet name="נספח 3" sheetId="3" r:id="rId3"/>
    <sheet name="נספח 1 - מרכזית לפיצויים" sheetId="6" r:id="rId4"/>
    <sheet name="נספח 1 - פיצויים עד 15% מניות" sheetId="5" r:id="rId5"/>
    <sheet name="נספח 1 - מרכזית לפיצויים שקלי" sheetId="4" r:id="rId6"/>
    <sheet name="נספח 1 - מרכזית צמוד מדד" sheetId="19" r:id="rId7"/>
    <sheet name="נספח 1 - מרכזית לפיצויים מניות" sheetId="20" r:id="rId8"/>
    <sheet name="נספח 1-פיצויים מחקה מדד אג&quot;ח" sheetId="21" r:id="rId9"/>
    <sheet name="נספח1-פיצויים מחקה מדדים" sheetId="22" r:id="rId10"/>
  </sheets>
  <calcPr calcId="145621"/>
</workbook>
</file>

<file path=xl/calcChain.xml><?xml version="1.0" encoding="utf-8"?>
<calcChain xmlns="http://schemas.openxmlformats.org/spreadsheetml/2006/main">
  <c r="C36" i="1" l="1"/>
  <c r="C35" i="1"/>
  <c r="C32" i="1"/>
  <c r="C51" i="3"/>
  <c r="B32" i="22"/>
  <c r="B35" i="22"/>
  <c r="B36" i="22"/>
  <c r="B35" i="21"/>
  <c r="B36" i="21"/>
  <c r="B32" i="21"/>
  <c r="B35" i="20"/>
  <c r="B32" i="20"/>
  <c r="B36" i="20" s="1"/>
  <c r="B35" i="19"/>
  <c r="B36" i="19"/>
  <c r="B32" i="19"/>
  <c r="C35" i="4"/>
  <c r="C36" i="4"/>
  <c r="C32" i="4"/>
  <c r="C32" i="5"/>
  <c r="C35" i="5"/>
  <c r="C36" i="5"/>
  <c r="C36" i="6"/>
  <c r="C32" i="6"/>
  <c r="C35" i="6"/>
  <c r="C38" i="1"/>
  <c r="C24" i="1"/>
  <c r="C23" i="1"/>
  <c r="C50" i="3" l="1"/>
  <c r="C36" i="3"/>
  <c r="C22" i="3"/>
  <c r="C12" i="2"/>
  <c r="C33" i="2" s="1"/>
  <c r="C20" i="1" l="1"/>
  <c r="C19" i="1"/>
  <c r="C11" i="1"/>
  <c r="C26" i="1" l="1"/>
  <c r="C15" i="1"/>
  <c r="C14" i="1"/>
  <c r="C10" i="1"/>
  <c r="C7" i="1"/>
  <c r="C6" i="1"/>
  <c r="C29" i="4"/>
  <c r="C30" i="4"/>
</calcChain>
</file>

<file path=xl/sharedStrings.xml><?xml version="1.0" encoding="utf-8"?>
<sst xmlns="http://schemas.openxmlformats.org/spreadsheetml/2006/main" count="324" uniqueCount="94">
  <si>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</si>
  <si>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</si>
  <si>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</si>
  <si>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</si>
  <si>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</si>
  <si>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</si>
  <si>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</si>
  <si>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</si>
  <si>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</si>
  <si>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</si>
  <si>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</si>
  <si>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</si>
  <si>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</si>
  <si>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</si>
  <si>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</si>
  <si>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</si>
  <si>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</si>
  <si>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</si>
  <si>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</si>
  <si>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</si>
  <si>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</si>
  <si>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</si>
  <si>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</si>
  <si>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</si>
  <si>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</si>
  <si>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</si>
  <si>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</si>
  <si>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</si>
  <si>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</si>
  <si>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</si>
  <si>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</si>
  <si>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</si>
  <si>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</si>
  <si>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</si>
  <si>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</si>
  <si>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</si>
  <si>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</si>
  <si>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</si>
  <si>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</si>
  <si>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</si>
  <si>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</si>
  <si>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</si>
  <si>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</si>
  <si>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</si>
  <si>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</si>
  <si>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</si>
  <si>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</si>
  <si>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</si>
  <si>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</si>
  <si>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</si>
  <si>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</si>
  <si>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</si>
  <si>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</si>
  <si>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</si>
  <si>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r>
      <t>6. סה"כ הוצאות ישירות</t>
    </r>
    <r>
      <rPr>
        <sz val="10"/>
        <color theme="1"/>
        <rFont val="David"/>
        <family val="2"/>
        <charset val="177"/>
      </rPr>
      <t xml:space="preserve"> (סיכום סעיפים 1 עד 5)</t>
    </r>
  </si>
  <si>
    <r>
      <t>ד.</t>
    </r>
    <r>
      <rPr>
        <sz val="7"/>
        <color theme="1"/>
        <rFont val="David"/>
        <family val="2"/>
        <charset val="177"/>
      </rPr>
      <t xml:space="preserve">        </t>
    </r>
    <r>
      <rPr>
        <sz val="10"/>
        <color theme="1"/>
        <rFont val="David"/>
        <family val="2"/>
        <charset val="177"/>
      </rPr>
      <t>שיעור סך הוצאות ישירות מסך נכסים לסוף שנה קודמת (באחוזים) (סעיף 6 חלקי סך נכסים לתום שנה קודמת)</t>
    </r>
  </si>
  <si>
    <r>
      <t>(3)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אחרים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</si>
  <si>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נשואה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</si>
  <si>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מזרחי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</si>
  <si>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תביעות עמיתים</t>
    </r>
  </si>
  <si>
    <t>אקסלנס מרכזית לפיצויים</t>
  </si>
  <si>
    <t>אקסלנס מרכזית לפיצויים עד 15% מניות</t>
  </si>
  <si>
    <t>אקסלנס מרכזית לפיצויים שקלי</t>
  </si>
  <si>
    <t>אקסלנס מרכזית לפיצויים צמוד מדד</t>
  </si>
  <si>
    <t>אקסלנס מרכזית לפיצויים מניות</t>
  </si>
  <si>
    <t>הראל סל</t>
  </si>
  <si>
    <t>מבט מדדים</t>
  </si>
  <si>
    <t>פסגות מדדים</t>
  </si>
  <si>
    <t>BlackRock</t>
  </si>
  <si>
    <t>State Street</t>
  </si>
  <si>
    <t>Vanguard</t>
  </si>
  <si>
    <t>מרכזית לפיצויים</t>
  </si>
  <si>
    <t>א.       שיעור סך ההוצאות הישירות, שההוצאה בגינן מותרת לפי התקנות (באחוזים) (סיכום סעיפים 3א, 4, 5ב חלקי סך הנכסים)</t>
  </si>
  <si>
    <t>אקסלנס קסם מרכזית לפיצויים מחקה מדדי אג"ח</t>
  </si>
  <si>
    <t>אקסלנס קסם מרכזית לפיצויים מחקה מדדים</t>
  </si>
  <si>
    <t>נספח 1- סך התשלומים ששולמו בעד כל סוג של הוצאה ישירה למחצית השנה או לתקופה המסתיימת ביום 30.06.2015</t>
  </si>
  <si>
    <t>נספח 3 - פירוט עמלות ניהול חיצוני למחצית השנה או לשנה המסתיימת ביום: 30.06.2015</t>
  </si>
  <si>
    <t>נספח 2 – פרוט עמלות והוצאות למחצית השנה או לשנה המסתיימת ביום: 30.06.2015</t>
  </si>
  <si>
    <t>IBI</t>
  </si>
  <si>
    <t>תשלום הנובע מהשקעה בקרנות השקעה בארץ</t>
  </si>
  <si>
    <t>תשלום הנובע מהשקעה בקרנות השקעה בחול</t>
  </si>
  <si>
    <t>Sphera GP LP</t>
  </si>
  <si>
    <t>sparx</t>
  </si>
  <si>
    <t>WisdomTree</t>
  </si>
  <si>
    <t>סך תשלומים בגין השקעה בתעודות סל</t>
  </si>
  <si>
    <t>513026484-00000000000801-0000-000</t>
  </si>
  <si>
    <t>קרן א'</t>
  </si>
  <si>
    <t>קרן ב'</t>
  </si>
  <si>
    <t>קרן ג'</t>
  </si>
  <si>
    <t>קרן ד'</t>
  </si>
  <si>
    <t>קרן ה'</t>
  </si>
  <si>
    <t>קרן ו'</t>
  </si>
  <si>
    <t>אחרים</t>
  </si>
  <si>
    <t>קרן ז'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</si>
</sst>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2" x14ac:knownFonts="1">
    <font>
      <sz val="11"/>
      <color theme="1"/>
      <name val="Arial"/>
      <family val="2"/>
      <scheme val="minor"/>
    </font>
    <font>
      <b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b/>
      <sz val="10"/>
      <color rgb="FF000080"/>
      <name val="David"/>
      <family val="2"/>
      <charset val="177"/>
    </font>
    <font>
      <sz val="11"/>
      <color theme="1"/>
      <name val="David"/>
      <family val="2"/>
      <charset val="177"/>
    </font>
    <font>
      <sz val="13"/>
      <color theme="1"/>
      <name val="David"/>
      <family val="2"/>
      <charset val="177"/>
    </font>
    <font>
      <sz val="11"/>
      <color rgb="FF000080"/>
      <name val="David"/>
      <family val="2"/>
      <charset val="177"/>
    </font>
    <font>
      <sz val="7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1" fillId="2" borderId="4" xfId="0" applyFont="1" applyFill="1" applyBorder="1" applyAlignment="1">
      <alignment horizontal="right" vertical="center" wrapText="1" readingOrder="2"/>
    </xf>
    <xf numFmtId="0" fontId="2" fillId="2" borderId="4" xfId="0" applyFont="1" applyFill="1" applyBorder="1" applyAlignment="1">
      <alignment horizontal="right" vertical="center" wrapText="1" readingOrder="2"/>
    </xf>
    <xf numFmtId="0" fontId="4" fillId="0" borderId="0" xfId="0" applyFont="1"/>
    <xf numFmtId="0" fontId="5" fillId="2" borderId="3" xfId="0" applyFont="1" applyFill="1" applyBorder="1" applyAlignment="1">
      <alignment horizontal="justify" vertical="center" wrapText="1" readingOrder="2"/>
    </xf>
    <xf numFmtId="0" fontId="4" fillId="0" borderId="0" xfId="0" applyFont="1" applyAlignment="1">
      <alignment horizontal="right" readingOrder="2"/>
    </xf>
    <xf numFmtId="0" fontId="8" fillId="2" borderId="4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6" fillId="2" borderId="4" xfId="0" applyFont="1" applyFill="1" applyBorder="1" applyAlignment="1">
      <alignment horizontal="right" vertical="center" wrapText="1" readingOrder="2"/>
    </xf>
    <xf numFmtId="0" fontId="4" fillId="0" borderId="0" xfId="0" applyFont="1" applyAlignment="1">
      <alignment horizontal="right"/>
    </xf>
    <xf numFmtId="0" fontId="10" fillId="0" borderId="0" xfId="2" applyFont="1" applyFill="1" applyAlignment="1">
      <alignment horizontal="right"/>
    </xf>
    <xf numFmtId="0" fontId="11" fillId="0" borderId="0" xfId="2" applyFont="1" applyFill="1"/>
    <xf numFmtId="164" fontId="5" fillId="3" borderId="3" xfId="1" applyNumberFormat="1" applyFont="1" applyFill="1" applyBorder="1" applyAlignment="1">
      <alignment horizontal="justify" vertical="center" wrapText="1" readingOrder="2"/>
    </xf>
    <xf numFmtId="1" fontId="5" fillId="3" borderId="3" xfId="0" applyNumberFormat="1" applyFont="1" applyFill="1" applyBorder="1" applyAlignment="1">
      <alignment horizontal="justify" vertical="center" wrapText="1" readingOrder="2"/>
    </xf>
    <xf numFmtId="164" fontId="0" fillId="0" borderId="0" xfId="0" applyNumberFormat="1"/>
    <xf numFmtId="0" fontId="0" fillId="0" borderId="0" xfId="0" applyFill="1" applyBorder="1"/>
    <xf numFmtId="165" fontId="0" fillId="0" borderId="0" xfId="1" applyNumberFormat="1" applyFont="1" applyFill="1" applyBorder="1"/>
    <xf numFmtId="165" fontId="10" fillId="0" borderId="0" xfId="1" applyNumberFormat="1" applyFont="1" applyFill="1" applyBorder="1"/>
    <xf numFmtId="43" fontId="0" fillId="0" borderId="6" xfId="1" applyFont="1" applyBorder="1" applyAlignment="1">
      <alignment wrapText="1" shrinkToFit="1"/>
    </xf>
    <xf numFmtId="0" fontId="1" fillId="2" borderId="2" xfId="0" applyFont="1" applyFill="1" applyBorder="1" applyAlignment="1">
      <alignment horizontal="justify" vertical="center" wrapText="1" readingOrder="2"/>
    </xf>
    <xf numFmtId="0" fontId="5" fillId="2" borderId="4" xfId="0" applyFont="1" applyFill="1" applyBorder="1" applyAlignment="1">
      <alignment horizontal="justify" vertical="center" wrapText="1" readingOrder="2"/>
    </xf>
    <xf numFmtId="0" fontId="3" fillId="2" borderId="7" xfId="0" applyFont="1" applyFill="1" applyBorder="1" applyAlignment="1">
      <alignment horizontal="right" vertical="center" wrapText="1" readingOrder="2"/>
    </xf>
    <xf numFmtId="0" fontId="1" fillId="2" borderId="8" xfId="0" applyFont="1" applyFill="1" applyBorder="1" applyAlignment="1">
      <alignment horizontal="right" vertical="center" wrapText="1" readingOrder="2"/>
    </xf>
    <xf numFmtId="0" fontId="2" fillId="2" borderId="8" xfId="0" applyFont="1" applyFill="1" applyBorder="1" applyAlignment="1">
      <alignment horizontal="right" vertical="center" wrapText="1" readingOrder="2"/>
    </xf>
    <xf numFmtId="0" fontId="1" fillId="2" borderId="9" xfId="0" applyFont="1" applyFill="1" applyBorder="1" applyAlignment="1">
      <alignment horizontal="right" vertical="center" wrapText="1" readingOrder="2"/>
    </xf>
    <xf numFmtId="0" fontId="8" fillId="2" borderId="8" xfId="0" applyFont="1" applyFill="1" applyBorder="1" applyAlignment="1">
      <alignment horizontal="right" vertical="center" wrapText="1" readingOrder="2"/>
    </xf>
    <xf numFmtId="0" fontId="1" fillId="2" borderId="10" xfId="0" applyFont="1" applyFill="1" applyBorder="1" applyAlignment="1">
      <alignment horizontal="right" vertical="center" wrapText="1" readingOrder="2"/>
    </xf>
    <xf numFmtId="164" fontId="5" fillId="3" borderId="4" xfId="1" applyNumberFormat="1" applyFont="1" applyFill="1" applyBorder="1" applyAlignment="1">
      <alignment horizontal="justify" vertical="center" wrapText="1" readingOrder="2"/>
    </xf>
    <xf numFmtId="10" fontId="5" fillId="3" borderId="5" xfId="3" applyNumberFormat="1" applyFont="1" applyFill="1" applyBorder="1" applyAlignment="1">
      <alignment horizontal="justify" vertical="center" wrapText="1" readingOrder="2"/>
    </xf>
    <xf numFmtId="43" fontId="5" fillId="3" borderId="3" xfId="0" applyNumberFormat="1" applyFont="1" applyFill="1" applyBorder="1" applyAlignment="1">
      <alignment horizontal="justify" vertical="center" wrapText="1" readingOrder="2"/>
    </xf>
    <xf numFmtId="0" fontId="0" fillId="0" borderId="0" xfId="0" applyNumberFormat="1" applyFill="1"/>
    <xf numFmtId="0" fontId="0" fillId="0" borderId="0" xfId="0" applyFill="1"/>
    <xf numFmtId="0" fontId="0" fillId="0" borderId="0" xfId="0" applyNumberFormat="1"/>
    <xf numFmtId="164" fontId="5" fillId="2" borderId="3" xfId="1" applyNumberFormat="1" applyFont="1" applyFill="1" applyBorder="1" applyAlignment="1">
      <alignment horizontal="justify" vertical="center" wrapText="1" readingOrder="2"/>
    </xf>
    <xf numFmtId="164" fontId="5" fillId="3" borderId="3" xfId="0" applyNumberFormat="1" applyFont="1" applyFill="1" applyBorder="1" applyAlignment="1">
      <alignment horizontal="justify" vertical="center" wrapText="1" readingOrder="2"/>
    </xf>
    <xf numFmtId="164" fontId="5" fillId="2" borderId="3" xfId="0" applyNumberFormat="1" applyFont="1" applyFill="1" applyBorder="1" applyAlignment="1">
      <alignment horizontal="justify" vertical="center" wrapText="1" readingOrder="2"/>
    </xf>
    <xf numFmtId="164" fontId="5" fillId="2" borderId="4" xfId="1" applyNumberFormat="1" applyFont="1" applyFill="1" applyBorder="1" applyAlignment="1">
      <alignment horizontal="justify" vertical="center" wrapText="1" readingOrder="2"/>
    </xf>
    <xf numFmtId="0" fontId="1" fillId="2" borderId="11" xfId="0" applyFont="1" applyFill="1" applyBorder="1" applyAlignment="1">
      <alignment horizontal="right" vertical="center" wrapText="1" readingOrder="2"/>
    </xf>
    <xf numFmtId="164" fontId="5" fillId="0" borderId="4" xfId="1" applyNumberFormat="1" applyFont="1" applyFill="1" applyBorder="1" applyAlignment="1">
      <alignment horizontal="justify" vertical="center" wrapText="1" readingOrder="2"/>
    </xf>
    <xf numFmtId="1" fontId="5" fillId="0" borderId="3" xfId="0" applyNumberFormat="1" applyFont="1" applyFill="1" applyBorder="1" applyAlignment="1">
      <alignment horizontal="justify" vertical="center" wrapText="1" readingOrder="2"/>
    </xf>
    <xf numFmtId="1" fontId="5" fillId="2" borderId="3" xfId="0" applyNumberFormat="1" applyFont="1" applyFill="1" applyBorder="1" applyAlignment="1">
      <alignment horizontal="justify" vertical="center" wrapText="1" readingOrder="2"/>
    </xf>
    <xf numFmtId="1" fontId="5" fillId="3" borderId="3" xfId="1" applyNumberFormat="1" applyFont="1" applyFill="1" applyBorder="1" applyAlignment="1">
      <alignment horizontal="justify" vertical="center" wrapText="1" readingOrder="2"/>
    </xf>
    <xf numFmtId="0" fontId="2" fillId="2" borderId="9" xfId="0" applyFont="1" applyFill="1" applyBorder="1" applyAlignment="1">
      <alignment horizontal="right" vertical="center" wrapText="1" readingOrder="2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workbookViewId="0">
      <selection activeCell="B2" sqref="B2"/>
    </sheetView>
  </sheetViews>
  <sheetFormatPr defaultColWidth="37" defaultRowHeight="15" x14ac:dyDescent="0.25"/>
  <cols>
    <col min="1" max="1" width="13.375" customWidth="1"/>
    <col min="2" max="2" width="37" style="12"/>
    <col min="3" max="3" width="37" style="6"/>
  </cols>
  <sheetData>
    <row r="1" spans="2:4" ht="16.5" x14ac:dyDescent="0.25">
      <c r="B1" s="14" t="s">
        <v>71</v>
      </c>
    </row>
    <row r="2" spans="2:4" x14ac:dyDescent="0.25">
      <c r="B2" s="13" t="s">
        <v>85</v>
      </c>
    </row>
    <row r="3" spans="2:4" ht="15.75" thickBot="1" x14ac:dyDescent="0.3">
      <c r="B3" s="1" t="s">
        <v>75</v>
      </c>
    </row>
    <row r="4" spans="2:4" thickBot="1" x14ac:dyDescent="0.25">
      <c r="B4" s="3"/>
      <c r="C4" s="2" t="s">
        <v>0</v>
      </c>
    </row>
    <row r="5" spans="2:4" ht="17.25" thickBot="1" x14ac:dyDescent="0.25">
      <c r="B5" s="10" t="s">
        <v>1</v>
      </c>
      <c r="C5" s="7"/>
    </row>
    <row r="6" spans="2:4" ht="17.25" thickBot="1" x14ac:dyDescent="0.25">
      <c r="B6" s="5" t="s">
        <v>2</v>
      </c>
      <c r="C6" s="15">
        <f>'נספח 1 - מרכזית לפיצויים'!C6+'נספח 1 - פיצויים עד 15% מניות'!C6+'נספח 1 - מרכזית לפיצויים שקלי'!C6+'נספח 1 - מרכזית צמוד מדד'!B6+'נספח 1 - מרכזית לפיצויים מניות'!B6+'נספח 1-פיצויים מחקה מדד אג"ח'!B6+'נספח1-פיצויים מחקה מדדים'!B6</f>
        <v>32.028411658760007</v>
      </c>
    </row>
    <row r="7" spans="2:4" ht="17.25" thickBot="1" x14ac:dyDescent="0.25">
      <c r="B7" s="5" t="s">
        <v>3</v>
      </c>
      <c r="C7" s="15">
        <f>'נספח 1 - מרכזית לפיצויים'!C7+'נספח 1 - פיצויים עד 15% מניות'!C7+'נספח 1 - מרכזית לפיצויים שקלי'!C7+'נספח 1 - מרכזית צמוד מדד'!B7+'נספח 1 - מרכזית לפיצויים מניות'!B7+'נספח 1-פיצויים מחקה מדד אג"ח'!B7+'נספח1-פיצויים מחקה מדדים'!B7</f>
        <v>211.89689684980004</v>
      </c>
      <c r="D7" s="17"/>
    </row>
    <row r="8" spans="2:4" ht="17.25" thickBot="1" x14ac:dyDescent="0.25">
      <c r="B8" s="5"/>
      <c r="C8" s="7"/>
    </row>
    <row r="9" spans="2:4" ht="17.25" thickBot="1" x14ac:dyDescent="0.25">
      <c r="B9" s="10" t="s">
        <v>4</v>
      </c>
      <c r="C9" s="7"/>
    </row>
    <row r="10" spans="2:4" ht="17.25" thickBot="1" x14ac:dyDescent="0.25">
      <c r="B10" s="5" t="s">
        <v>5</v>
      </c>
      <c r="C10" s="15">
        <f>'נספח 1 - מרכזית לפיצויים'!C10+'נספח 1 - פיצויים עד 15% מניות'!C10+'נספח 1 - מרכזית לפיצויים שקלי'!C10+'נספח 1 - מרכזית צמוד מדד'!B10+'נספח 1 - מרכזית לפיצויים מניות'!B10+'נספח 1-פיצויים מחקה מדד אג"ח'!B10+'נספח1-פיצויים מחקה מדדים'!B10</f>
        <v>0</v>
      </c>
    </row>
    <row r="11" spans="2:4" ht="17.25" thickBot="1" x14ac:dyDescent="0.25">
      <c r="B11" s="5" t="s">
        <v>6</v>
      </c>
      <c r="C11" s="15">
        <f>'נספח 1 - מרכזית לפיצויים'!C11+'נספח 1 - פיצויים עד 15% מניות'!C11+'נספח 1 - מרכזית לפיצויים שקלי'!C11+'נספח 1 - מרכזית צמוד מדד'!B11+'נספח 1 - מרכזית לפיצויים מניות'!B11+'נספח 1-פיצויים מחקה מדד אג"ח'!B11+'נספח1-פיצויים מחקה מדדים'!B11</f>
        <v>28.883156790000005</v>
      </c>
    </row>
    <row r="12" spans="2:4" ht="17.25" thickBot="1" x14ac:dyDescent="0.25">
      <c r="B12" s="5"/>
      <c r="C12" s="7"/>
    </row>
    <row r="13" spans="2:4" ht="17.25" thickBot="1" x14ac:dyDescent="0.25">
      <c r="B13" s="10" t="s">
        <v>7</v>
      </c>
      <c r="C13" s="7"/>
    </row>
    <row r="14" spans="2:4" ht="27" customHeight="1" thickBot="1" x14ac:dyDescent="0.25">
      <c r="B14" s="5" t="s">
        <v>8</v>
      </c>
      <c r="C14" s="15">
        <f>'נספח 1 - מרכזית לפיצויים'!C14+'נספח 1 - פיצויים עד 15% מניות'!C14+'נספח 1 - מרכזית לפיצויים שקלי'!C14+'נספח 1 - מרכזית צמוד מדד'!B14+'נספח 1 - מרכזית לפיצויים מניות'!B14+'נספח 1-פיצויים מחקה מדד אג"ח'!B14+'נספח1-פיצויים מחקה מדדים'!B14</f>
        <v>0</v>
      </c>
    </row>
    <row r="15" spans="2:4" ht="17.25" thickBot="1" x14ac:dyDescent="0.25">
      <c r="B15" s="5" t="s">
        <v>9</v>
      </c>
      <c r="C15" s="15">
        <f>'נספח 1 - מרכזית לפיצויים'!C15+'נספח 1 - פיצויים עד 15% מניות'!C15+'נספח 1 - מרכזית לפיצויים שקלי'!C15+'נספח 1 - מרכזית צמוד מדד'!B15+'נספח 1 - מרכזית לפיצויים מניות'!B15+'נספח 1-פיצויים מחקה מדד אג"ח'!B15+'נספח1-פיצויים מחקה מדדים'!B15</f>
        <v>0</v>
      </c>
    </row>
    <row r="16" spans="2:4" ht="17.25" thickBot="1" x14ac:dyDescent="0.25">
      <c r="B16" s="5" t="s">
        <v>10</v>
      </c>
      <c r="C16" s="15">
        <v>0</v>
      </c>
    </row>
    <row r="17" spans="2:3" ht="17.25" thickBot="1" x14ac:dyDescent="0.25">
      <c r="B17" s="5"/>
      <c r="C17" s="7"/>
    </row>
    <row r="18" spans="2:3" ht="17.25" thickBot="1" x14ac:dyDescent="0.25">
      <c r="B18" s="10" t="s">
        <v>11</v>
      </c>
      <c r="C18" s="7"/>
    </row>
    <row r="19" spans="2:3" ht="17.25" thickBot="1" x14ac:dyDescent="0.25">
      <c r="B19" s="5" t="s">
        <v>12</v>
      </c>
      <c r="C19" s="15">
        <f>'נספח 1 - מרכזית לפיצויים'!C19+'נספח 1 - פיצויים עד 15% מניות'!C19+'נספח 1 - מרכזית לפיצויים שקלי'!C19+'נספח 1 - מרכזית צמוד מדד'!B19+'נספח 1 - מרכזית לפיצויים מניות'!B19+'נספח 1-פיצויים מחקה מדד אג"ח'!B19+'נספח1-פיצויים מחקה מדדים'!B19</f>
        <v>95.434645125826634</v>
      </c>
    </row>
    <row r="20" spans="2:3" ht="17.25" thickBot="1" x14ac:dyDescent="0.25">
      <c r="B20" s="5" t="s">
        <v>13</v>
      </c>
      <c r="C20" s="15">
        <f>'נספח 1 - מרכזית לפיצויים'!C20+'נספח 1 - פיצויים עד 15% מניות'!C20+'נספח 1 - מרכזית לפיצויים שקלי'!C20+'נספח 1 - מרכזית צמוד מדד'!B20+'נספח 1 - מרכזית לפיצויים מניות'!B20+'נספח 1-פיצויים מחקה מדד אג"ח'!B20+'נספח1-פיצויים מחקה מדדים'!B20</f>
        <v>297.55846967036354</v>
      </c>
    </row>
    <row r="21" spans="2:3" ht="16.5" customHeight="1" thickBot="1" x14ac:dyDescent="0.25">
      <c r="B21" s="5" t="s">
        <v>14</v>
      </c>
      <c r="C21" s="15">
        <v>0</v>
      </c>
    </row>
    <row r="22" spans="2:3" ht="17.25" thickBot="1" x14ac:dyDescent="0.25">
      <c r="B22" s="5" t="s">
        <v>15</v>
      </c>
      <c r="C22" s="15">
        <v>0</v>
      </c>
    </row>
    <row r="23" spans="2:3" ht="17.25" thickBot="1" x14ac:dyDescent="0.25">
      <c r="B23" s="5" t="s">
        <v>16</v>
      </c>
      <c r="C23" s="15">
        <f>'נספח 1 - מרכזית לפיצויים'!C23+'נספח 1 - פיצויים עד 15% מניות'!C23+'נספח 1 - מרכזית לפיצויים שקלי'!C23+'נספח 1 - מרכזית צמוד מדד'!B23+'נספח 1 - מרכזית לפיצויים מניות'!B23+'נספח 1-פיצויים מחקה מדד אג"ח'!B23+'נספח1-פיצויים מחקה מדדים'!B23</f>
        <v>11.028640602786304</v>
      </c>
    </row>
    <row r="24" spans="2:3" ht="17.25" thickBot="1" x14ac:dyDescent="0.25">
      <c r="B24" s="5" t="s">
        <v>17</v>
      </c>
      <c r="C24" s="15">
        <f>'נספח 1 - מרכזית לפיצויים'!C24+'נספח 1 - פיצויים עד 15% מניות'!C24+'נספח 1 - מרכזית לפיצויים שקלי'!C24+'נספח 1 - מרכזית צמוד מדד'!B24+'נספח 1 - מרכזית לפיצויים מניות'!B24+'נספח 1-פיצויים מחקה מדד אג"ח'!B24+'נספח1-פיצויים מחקה מדדים'!B24</f>
        <v>4.5584520671036168</v>
      </c>
    </row>
    <row r="25" spans="2:3" ht="17.25" thickBot="1" x14ac:dyDescent="0.25">
      <c r="B25" s="5" t="s">
        <v>18</v>
      </c>
      <c r="C25" s="15">
        <v>0</v>
      </c>
    </row>
    <row r="26" spans="2:3" ht="17.25" thickBot="1" x14ac:dyDescent="0.25">
      <c r="B26" s="5" t="s">
        <v>19</v>
      </c>
      <c r="C26" s="15">
        <f>'נספח 1 - מרכזית לפיצויים'!C26+'נספח 1 - פיצויים עד 15% מניות'!C26+'נספח 1 - מרכזית לפיצויים שקלי'!C26+'נספח 1 - מרכזית צמוד מדד'!B26+'נספח 1 - מרכזית לפיצויים מניות'!B26+'נספח 1-פיצויים מחקה מדד אג"ח'!B26+'נספח1-פיצויים מחקה מדדים'!B26</f>
        <v>155.41443361582654</v>
      </c>
    </row>
    <row r="27" spans="2:3" ht="17.25" thickBot="1" x14ac:dyDescent="0.25">
      <c r="B27" s="5"/>
      <c r="C27" s="7"/>
    </row>
    <row r="28" spans="2:3" ht="17.25" thickBot="1" x14ac:dyDescent="0.25">
      <c r="B28" s="10" t="s">
        <v>20</v>
      </c>
      <c r="C28" s="7"/>
    </row>
    <row r="29" spans="2:3" ht="17.25" thickBot="1" x14ac:dyDescent="0.25">
      <c r="B29" s="5" t="s">
        <v>21</v>
      </c>
      <c r="C29" s="15">
        <v>0</v>
      </c>
    </row>
    <row r="30" spans="2:3" ht="17.25" thickBot="1" x14ac:dyDescent="0.25">
      <c r="B30" s="5" t="s">
        <v>22</v>
      </c>
      <c r="C30" s="15">
        <v>0</v>
      </c>
    </row>
    <row r="31" spans="2:3" ht="17.25" thickBot="1" x14ac:dyDescent="0.25">
      <c r="B31" s="5"/>
      <c r="C31" s="7"/>
    </row>
    <row r="32" spans="2:3" ht="17.25" thickBot="1" x14ac:dyDescent="0.25">
      <c r="B32" s="10" t="s">
        <v>54</v>
      </c>
      <c r="C32" s="37">
        <f>C26+C24+C25+C23+C22+C21+C20+C19+C16+C15+C14+C11+C10+C7+C6</f>
        <v>836.80310638046672</v>
      </c>
    </row>
    <row r="33" spans="2:3" ht="17.25" thickBot="1" x14ac:dyDescent="0.25">
      <c r="B33" s="11"/>
      <c r="C33" s="7"/>
    </row>
    <row r="34" spans="2:3" ht="17.25" thickBot="1" x14ac:dyDescent="0.25">
      <c r="B34" s="10" t="s">
        <v>23</v>
      </c>
      <c r="C34" s="7"/>
    </row>
    <row r="35" spans="2:3" ht="39" thickBot="1" x14ac:dyDescent="0.25">
      <c r="B35" s="5" t="s">
        <v>72</v>
      </c>
      <c r="C35" s="31">
        <f>(C14+C26++C25+C24+C23+C22+C21+C20+C19)/672800</f>
        <v>8.3827978757715013E-4</v>
      </c>
    </row>
    <row r="36" spans="2:3" ht="39" thickBot="1" x14ac:dyDescent="0.25">
      <c r="B36" s="5" t="s">
        <v>55</v>
      </c>
      <c r="C36" s="31">
        <f>C32/C38</f>
        <v>8.3957099986335681E-4</v>
      </c>
    </row>
    <row r="37" spans="2:3" ht="17.25" thickBot="1" x14ac:dyDescent="0.25">
      <c r="B37" s="5"/>
      <c r="C37" s="7"/>
    </row>
    <row r="38" spans="2:3" ht="17.25" thickBot="1" x14ac:dyDescent="0.25">
      <c r="B38" s="5" t="s">
        <v>24</v>
      </c>
      <c r="C38" s="15">
        <f>'נספח 1 - מרכזית לפיצויים'!C38+'נספח 1 - פיצויים עד 15% מניות'!C38+'נספח 1 - מרכזית לפיצויים שקלי'!C38+'נספח 1 - מרכזית צמוד מדד'!B38+'נספח 1 - מרכזית לפיצויים מניות'!B38+'נספח 1-פיצויים מחקה מדד אג"ח'!B38+'נספח1-פיצויים מחקה מדדים'!B38</f>
        <v>996703.20499000011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workbookViewId="0">
      <selection activeCell="A2" sqref="A2"/>
    </sheetView>
  </sheetViews>
  <sheetFormatPr defaultRowHeight="14.25" x14ac:dyDescent="0.2"/>
  <cols>
    <col min="1" max="1" width="44.75" customWidth="1"/>
    <col min="2" max="2" width="27.25" customWidth="1"/>
  </cols>
  <sheetData>
    <row r="1" spans="1:2" ht="16.5" x14ac:dyDescent="0.25">
      <c r="A1" s="14" t="s">
        <v>74</v>
      </c>
      <c r="B1" s="6"/>
    </row>
    <row r="2" spans="1:2" ht="15" x14ac:dyDescent="0.25">
      <c r="A2" s="13" t="s">
        <v>85</v>
      </c>
      <c r="B2" s="6"/>
    </row>
    <row r="3" spans="1:2" ht="15.75" thickBot="1" x14ac:dyDescent="0.3">
      <c r="A3" s="1" t="s">
        <v>75</v>
      </c>
      <c r="B3" s="6"/>
    </row>
    <row r="4" spans="1:2" ht="15" thickBot="1" x14ac:dyDescent="0.25">
      <c r="A4" s="3"/>
      <c r="B4" s="2" t="s">
        <v>0</v>
      </c>
    </row>
    <row r="5" spans="1:2" ht="17.25" thickBot="1" x14ac:dyDescent="0.25">
      <c r="A5" s="10" t="s">
        <v>1</v>
      </c>
      <c r="B5" s="7"/>
    </row>
    <row r="6" spans="1:2" ht="17.25" thickBot="1" x14ac:dyDescent="0.25">
      <c r="A6" s="5" t="s">
        <v>2</v>
      </c>
      <c r="B6" s="15">
        <v>0</v>
      </c>
    </row>
    <row r="7" spans="1:2" ht="17.25" thickBot="1" x14ac:dyDescent="0.25">
      <c r="A7" s="5" t="s">
        <v>3</v>
      </c>
      <c r="B7" s="37">
        <v>1.2090000000000001</v>
      </c>
    </row>
    <row r="8" spans="1:2" ht="17.25" thickBot="1" x14ac:dyDescent="0.25">
      <c r="A8" s="5"/>
      <c r="B8" s="38"/>
    </row>
    <row r="9" spans="1:2" ht="17.25" thickBot="1" x14ac:dyDescent="0.25">
      <c r="A9" s="10" t="s">
        <v>4</v>
      </c>
      <c r="B9" s="38"/>
    </row>
    <row r="10" spans="1:2" ht="17.25" thickBot="1" x14ac:dyDescent="0.25">
      <c r="A10" s="5" t="s">
        <v>5</v>
      </c>
      <c r="B10" s="15">
        <v>0</v>
      </c>
    </row>
    <row r="11" spans="1:2" ht="17.25" thickBot="1" x14ac:dyDescent="0.25">
      <c r="A11" s="5" t="s">
        <v>6</v>
      </c>
      <c r="B11" s="15">
        <v>0</v>
      </c>
    </row>
    <row r="12" spans="1:2" ht="17.25" thickBot="1" x14ac:dyDescent="0.25">
      <c r="A12" s="5"/>
      <c r="B12" s="38"/>
    </row>
    <row r="13" spans="1:2" ht="17.25" thickBot="1" x14ac:dyDescent="0.25">
      <c r="A13" s="10" t="s">
        <v>7</v>
      </c>
      <c r="B13" s="38"/>
    </row>
    <row r="14" spans="1:2" ht="26.25" thickBot="1" x14ac:dyDescent="0.25">
      <c r="A14" s="5" t="s">
        <v>8</v>
      </c>
      <c r="B14" s="15">
        <v>0</v>
      </c>
    </row>
    <row r="15" spans="1:2" ht="17.25" thickBot="1" x14ac:dyDescent="0.25">
      <c r="A15" s="5" t="s">
        <v>9</v>
      </c>
      <c r="B15" s="15">
        <v>0</v>
      </c>
    </row>
    <row r="16" spans="1:2" ht="17.25" thickBot="1" x14ac:dyDescent="0.25">
      <c r="A16" s="5" t="s">
        <v>10</v>
      </c>
      <c r="B16" s="15">
        <v>0</v>
      </c>
    </row>
    <row r="17" spans="1:2" ht="17.25" thickBot="1" x14ac:dyDescent="0.25">
      <c r="A17" s="5"/>
      <c r="B17" s="38"/>
    </row>
    <row r="18" spans="1:2" ht="17.25" thickBot="1" x14ac:dyDescent="0.25">
      <c r="A18" s="10" t="s">
        <v>11</v>
      </c>
      <c r="B18" s="38"/>
    </row>
    <row r="19" spans="1:2" ht="17.25" thickBot="1" x14ac:dyDescent="0.25">
      <c r="A19" s="5" t="s">
        <v>12</v>
      </c>
      <c r="B19" s="15">
        <v>0</v>
      </c>
    </row>
    <row r="20" spans="1:2" ht="17.25" thickBot="1" x14ac:dyDescent="0.25">
      <c r="A20" s="5" t="s">
        <v>13</v>
      </c>
      <c r="B20" s="15">
        <v>0</v>
      </c>
    </row>
    <row r="21" spans="1:2" ht="17.25" thickBot="1" x14ac:dyDescent="0.25">
      <c r="A21" s="5" t="s">
        <v>14</v>
      </c>
      <c r="B21" s="15">
        <v>0</v>
      </c>
    </row>
    <row r="22" spans="1:2" ht="17.25" thickBot="1" x14ac:dyDescent="0.25">
      <c r="A22" s="5" t="s">
        <v>15</v>
      </c>
      <c r="B22" s="15">
        <v>0</v>
      </c>
    </row>
    <row r="23" spans="1:2" ht="17.25" thickBot="1" x14ac:dyDescent="0.25">
      <c r="A23" s="5" t="s">
        <v>16</v>
      </c>
      <c r="B23" s="37">
        <v>2.4022055616438366E-2</v>
      </c>
    </row>
    <row r="24" spans="1:2" ht="17.25" thickBot="1" x14ac:dyDescent="0.25">
      <c r="A24" s="5" t="s">
        <v>17</v>
      </c>
      <c r="B24" s="37">
        <v>4.5671330484846034E-2</v>
      </c>
    </row>
    <row r="25" spans="1:2" ht="17.25" thickBot="1" x14ac:dyDescent="0.25">
      <c r="A25" s="5" t="s">
        <v>18</v>
      </c>
      <c r="B25" s="15">
        <v>0</v>
      </c>
    </row>
    <row r="26" spans="1:2" ht="17.25" thickBot="1" x14ac:dyDescent="0.25">
      <c r="A26" s="5" t="s">
        <v>19</v>
      </c>
      <c r="B26" s="15">
        <v>0</v>
      </c>
    </row>
    <row r="27" spans="1:2" ht="17.25" thickBot="1" x14ac:dyDescent="0.25">
      <c r="A27" s="5"/>
      <c r="B27" s="7"/>
    </row>
    <row r="28" spans="1:2" ht="17.25" thickBot="1" x14ac:dyDescent="0.25">
      <c r="A28" s="10" t="s">
        <v>20</v>
      </c>
      <c r="B28" s="7"/>
    </row>
    <row r="29" spans="1:2" ht="17.25" thickBot="1" x14ac:dyDescent="0.25">
      <c r="A29" s="5" t="s">
        <v>21</v>
      </c>
      <c r="B29" s="15">
        <v>0</v>
      </c>
    </row>
    <row r="30" spans="1:2" ht="17.25" thickBot="1" x14ac:dyDescent="0.25">
      <c r="A30" s="5" t="s">
        <v>22</v>
      </c>
      <c r="B30" s="15">
        <v>0</v>
      </c>
    </row>
    <row r="31" spans="1:2" ht="17.25" thickBot="1" x14ac:dyDescent="0.25">
      <c r="A31" s="5"/>
      <c r="B31" s="7"/>
    </row>
    <row r="32" spans="1:2" ht="17.25" thickBot="1" x14ac:dyDescent="0.25">
      <c r="A32" s="10" t="s">
        <v>54</v>
      </c>
      <c r="B32" s="15">
        <f>B26+B24+B25+B23+B22+B21+B20+B19+B16+B15+B14+B11+B10+B7+B6</f>
        <v>1.2786933861012844</v>
      </c>
    </row>
    <row r="33" spans="1:2" ht="17.25" thickBot="1" x14ac:dyDescent="0.25">
      <c r="A33" s="11"/>
      <c r="B33" s="7"/>
    </row>
    <row r="34" spans="1:2" ht="17.25" thickBot="1" x14ac:dyDescent="0.25">
      <c r="A34" s="10" t="s">
        <v>23</v>
      </c>
      <c r="B34" s="7"/>
    </row>
    <row r="35" spans="1:2" ht="26.25" thickBot="1" x14ac:dyDescent="0.25">
      <c r="A35" s="5" t="s">
        <v>72</v>
      </c>
      <c r="B35" s="31">
        <f>(B14+B26++B25+B24+B23+B22+B21+B20+B19)/2100</f>
        <v>3.318732671489733E-5</v>
      </c>
    </row>
    <row r="36" spans="1:2" ht="26.25" thickBot="1" x14ac:dyDescent="0.25">
      <c r="A36" s="5" t="s">
        <v>55</v>
      </c>
      <c r="B36" s="31">
        <f>B32/B38</f>
        <v>6.7299651900067602E-4</v>
      </c>
    </row>
    <row r="37" spans="1:2" ht="17.25" thickBot="1" x14ac:dyDescent="0.25">
      <c r="A37" s="5"/>
      <c r="B37" s="7"/>
    </row>
    <row r="38" spans="1:2" ht="17.25" thickBot="1" x14ac:dyDescent="0.25">
      <c r="A38" s="5" t="s">
        <v>24</v>
      </c>
      <c r="B38" s="15">
        <v>1900</v>
      </c>
    </row>
    <row r="39" spans="1:2" ht="15" x14ac:dyDescent="0.25">
      <c r="A39" s="12"/>
      <c r="B3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rightToLeft="1" workbookViewId="0">
      <selection activeCell="B2" sqref="B2"/>
    </sheetView>
  </sheetViews>
  <sheetFormatPr defaultColWidth="37.25" defaultRowHeight="15" x14ac:dyDescent="0.25"/>
  <cols>
    <col min="1" max="1" width="10.375" customWidth="1"/>
    <col min="2" max="2" width="46.75" style="8" customWidth="1"/>
    <col min="3" max="3" width="16" style="6" customWidth="1"/>
  </cols>
  <sheetData>
    <row r="1" spans="2:3" ht="16.5" x14ac:dyDescent="0.25">
      <c r="B1" s="14" t="s">
        <v>71</v>
      </c>
    </row>
    <row r="2" spans="2:3" x14ac:dyDescent="0.25">
      <c r="B2" s="13" t="s">
        <v>85</v>
      </c>
    </row>
    <row r="3" spans="2:3" ht="15.75" thickBot="1" x14ac:dyDescent="0.3">
      <c r="B3" s="1" t="s">
        <v>77</v>
      </c>
    </row>
    <row r="4" spans="2:3" thickBot="1" x14ac:dyDescent="0.25">
      <c r="B4" s="3"/>
      <c r="C4" s="2" t="s">
        <v>0</v>
      </c>
    </row>
    <row r="5" spans="2:3" ht="17.25" thickBot="1" x14ac:dyDescent="0.25">
      <c r="B5" s="4" t="s">
        <v>25</v>
      </c>
      <c r="C5" s="7"/>
    </row>
    <row r="6" spans="2:3" ht="17.25" thickBot="1" x14ac:dyDescent="0.25">
      <c r="B6" s="4" t="s">
        <v>26</v>
      </c>
      <c r="C6" s="7"/>
    </row>
    <row r="7" spans="2:3" ht="17.25" thickBot="1" x14ac:dyDescent="0.25">
      <c r="B7" s="9" t="s">
        <v>57</v>
      </c>
      <c r="C7" s="42">
        <v>32</v>
      </c>
    </row>
    <row r="8" spans="2:3" ht="17.25" thickBot="1" x14ac:dyDescent="0.25">
      <c r="B8" s="4" t="s">
        <v>27</v>
      </c>
      <c r="C8" s="43"/>
    </row>
    <row r="9" spans="2:3" ht="16.5" customHeight="1" thickBot="1" x14ac:dyDescent="0.25">
      <c r="B9" s="9" t="s">
        <v>58</v>
      </c>
      <c r="C9" s="16">
        <v>176.09100000000001</v>
      </c>
    </row>
    <row r="10" spans="2:3" ht="16.5" customHeight="1" thickBot="1" x14ac:dyDescent="0.25">
      <c r="B10" s="9" t="s">
        <v>78</v>
      </c>
      <c r="C10" s="16">
        <v>12.795999999999999</v>
      </c>
    </row>
    <row r="11" spans="2:3" ht="15.75" customHeight="1" thickBot="1" x14ac:dyDescent="0.25">
      <c r="B11" s="9" t="s">
        <v>56</v>
      </c>
      <c r="C11" s="16">
        <v>22.963999999999999</v>
      </c>
    </row>
    <row r="12" spans="2:3" ht="17.25" thickBot="1" x14ac:dyDescent="0.25">
      <c r="B12" s="4" t="s">
        <v>28</v>
      </c>
      <c r="C12" s="16">
        <f>C11+C10+C9+C7</f>
        <v>243.851</v>
      </c>
    </row>
    <row r="13" spans="2:3" ht="17.25" thickBot="1" x14ac:dyDescent="0.25">
      <c r="B13" s="10"/>
      <c r="C13" s="43"/>
    </row>
    <row r="14" spans="2:3" ht="17.25" thickBot="1" x14ac:dyDescent="0.25">
      <c r="B14" s="4" t="s">
        <v>29</v>
      </c>
      <c r="C14" s="43"/>
    </row>
    <row r="15" spans="2:3" ht="17.25" thickBot="1" x14ac:dyDescent="0.25">
      <c r="B15" s="4" t="s">
        <v>26</v>
      </c>
      <c r="C15" s="43"/>
    </row>
    <row r="16" spans="2:3" ht="17.25" thickBot="1" x14ac:dyDescent="0.25">
      <c r="B16" s="4" t="s">
        <v>27</v>
      </c>
      <c r="C16" s="43"/>
    </row>
    <row r="17" spans="2:3" ht="17.25" thickBot="1" x14ac:dyDescent="0.25">
      <c r="B17" s="9" t="s">
        <v>58</v>
      </c>
      <c r="C17" s="16">
        <v>29</v>
      </c>
    </row>
    <row r="18" spans="2:3" ht="17.25" thickBot="1" x14ac:dyDescent="0.25">
      <c r="B18" s="4" t="s">
        <v>30</v>
      </c>
      <c r="C18" s="16">
        <v>29</v>
      </c>
    </row>
    <row r="19" spans="2:3" ht="17.25" thickBot="1" x14ac:dyDescent="0.25">
      <c r="B19" s="5"/>
      <c r="C19" s="43"/>
    </row>
    <row r="20" spans="2:3" ht="17.25" thickBot="1" x14ac:dyDescent="0.25">
      <c r="B20" s="4" t="s">
        <v>31</v>
      </c>
      <c r="C20" s="43"/>
    </row>
    <row r="21" spans="2:3" ht="17.25" thickBot="1" x14ac:dyDescent="0.25">
      <c r="B21" s="4" t="s">
        <v>32</v>
      </c>
      <c r="C21" s="15">
        <v>0</v>
      </c>
    </row>
    <row r="22" spans="2:3" ht="17.25" thickBot="1" x14ac:dyDescent="0.25">
      <c r="B22" s="4"/>
      <c r="C22" s="43"/>
    </row>
    <row r="23" spans="2:3" ht="17.25" thickBot="1" x14ac:dyDescent="0.25">
      <c r="B23" s="4" t="s">
        <v>33</v>
      </c>
      <c r="C23" s="43"/>
    </row>
    <row r="24" spans="2:3" ht="17.25" thickBot="1" x14ac:dyDescent="0.25">
      <c r="B24" s="4" t="s">
        <v>34</v>
      </c>
      <c r="C24" s="15">
        <v>0</v>
      </c>
    </row>
    <row r="25" spans="2:3" ht="17.25" thickBot="1" x14ac:dyDescent="0.25">
      <c r="B25" s="5"/>
      <c r="C25" s="43"/>
    </row>
    <row r="26" spans="2:3" ht="17.25" thickBot="1" x14ac:dyDescent="0.25">
      <c r="B26" s="4" t="s">
        <v>35</v>
      </c>
      <c r="C26" s="43"/>
    </row>
    <row r="27" spans="2:3" ht="17.25" thickBot="1" x14ac:dyDescent="0.25">
      <c r="B27" s="9" t="s">
        <v>59</v>
      </c>
      <c r="C27" s="15">
        <v>0</v>
      </c>
    </row>
    <row r="28" spans="2:3" ht="17.25" thickBot="1" x14ac:dyDescent="0.25">
      <c r="B28" s="4" t="s">
        <v>36</v>
      </c>
      <c r="C28" s="15">
        <v>0</v>
      </c>
    </row>
    <row r="29" spans="2:3" ht="17.25" thickBot="1" x14ac:dyDescent="0.25">
      <c r="B29" s="5"/>
      <c r="C29" s="43"/>
    </row>
    <row r="30" spans="2:3" ht="17.25" thickBot="1" x14ac:dyDescent="0.25">
      <c r="B30" s="4" t="s">
        <v>37</v>
      </c>
      <c r="C30" s="43"/>
    </row>
    <row r="31" spans="2:3" ht="17.25" thickBot="1" x14ac:dyDescent="0.25">
      <c r="B31" s="4" t="s">
        <v>38</v>
      </c>
      <c r="C31" s="15">
        <v>0</v>
      </c>
    </row>
    <row r="32" spans="2:3" ht="17.25" thickBot="1" x14ac:dyDescent="0.25">
      <c r="B32" s="5"/>
      <c r="C32" s="43"/>
    </row>
    <row r="33" spans="2:4" ht="17.25" thickBot="1" x14ac:dyDescent="0.25">
      <c r="B33" s="4" t="s">
        <v>39</v>
      </c>
      <c r="C33" s="44">
        <f>C18+C12</f>
        <v>272.851</v>
      </c>
    </row>
    <row r="34" spans="2:4" ht="17.25" thickBot="1" x14ac:dyDescent="0.25">
      <c r="B34" s="4" t="s">
        <v>40</v>
      </c>
      <c r="C34" s="15">
        <v>992703.20499000011</v>
      </c>
      <c r="D34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rightToLeft="1" tabSelected="1" workbookViewId="0">
      <selection activeCell="C18" sqref="C18"/>
    </sheetView>
  </sheetViews>
  <sheetFormatPr defaultColWidth="28.875" defaultRowHeight="15" x14ac:dyDescent="0.25"/>
  <cols>
    <col min="1" max="1" width="10.25" customWidth="1"/>
    <col min="2" max="2" width="32.875" style="8" customWidth="1"/>
    <col min="3" max="3" width="28.875" style="6"/>
  </cols>
  <sheetData>
    <row r="1" spans="2:4" ht="16.5" x14ac:dyDescent="0.25">
      <c r="B1" s="14" t="s">
        <v>71</v>
      </c>
    </row>
    <row r="2" spans="2:4" x14ac:dyDescent="0.25">
      <c r="B2" s="13" t="s">
        <v>85</v>
      </c>
    </row>
    <row r="3" spans="2:4" ht="15.75" thickBot="1" x14ac:dyDescent="0.3">
      <c r="B3" s="1" t="s">
        <v>76</v>
      </c>
    </row>
    <row r="4" spans="2:4" thickBot="1" x14ac:dyDescent="0.25">
      <c r="B4" s="24"/>
      <c r="C4" s="22" t="s">
        <v>0</v>
      </c>
    </row>
    <row r="5" spans="2:4" ht="18" customHeight="1" thickBot="1" x14ac:dyDescent="0.25">
      <c r="B5" s="25" t="s">
        <v>80</v>
      </c>
      <c r="C5" s="23"/>
    </row>
    <row r="6" spans="2:4" ht="18" customHeight="1" thickBot="1" x14ac:dyDescent="0.25">
      <c r="B6" s="9" t="s">
        <v>86</v>
      </c>
      <c r="C6" s="30">
        <v>43.771875000000001</v>
      </c>
      <c r="D6" s="35"/>
    </row>
    <row r="7" spans="2:4" ht="18" customHeight="1" thickBot="1" x14ac:dyDescent="0.25">
      <c r="B7" s="9" t="s">
        <v>87</v>
      </c>
      <c r="C7" s="30">
        <v>26.330943333333337</v>
      </c>
      <c r="D7" s="35"/>
    </row>
    <row r="8" spans="2:4" ht="18" customHeight="1" thickBot="1" x14ac:dyDescent="0.25">
      <c r="B8" s="9" t="s">
        <v>88</v>
      </c>
      <c r="C8" s="30">
        <v>27.189624844926009</v>
      </c>
      <c r="D8" s="35"/>
    </row>
    <row r="9" spans="2:4" ht="18" customHeight="1" thickBot="1" x14ac:dyDescent="0.25">
      <c r="B9" s="9" t="s">
        <v>89</v>
      </c>
      <c r="C9" s="30">
        <v>37.505491865187494</v>
      </c>
      <c r="D9" s="35"/>
    </row>
    <row r="10" spans="2:4" ht="18" customHeight="1" thickBot="1" x14ac:dyDescent="0.25">
      <c r="B10" s="9" t="s">
        <v>90</v>
      </c>
      <c r="C10" s="30">
        <v>45.112212170999996</v>
      </c>
      <c r="D10" s="35"/>
    </row>
    <row r="11" spans="2:4" ht="18" customHeight="1" thickBot="1" x14ac:dyDescent="0.25">
      <c r="B11" s="9" t="s">
        <v>91</v>
      </c>
      <c r="C11" s="30">
        <v>39.431577127630341</v>
      </c>
      <c r="D11" s="35"/>
    </row>
    <row r="12" spans="2:4" ht="18" customHeight="1" thickBot="1" x14ac:dyDescent="0.25">
      <c r="B12" s="5" t="s">
        <v>92</v>
      </c>
      <c r="C12" s="30">
        <v>78.215999999999994</v>
      </c>
      <c r="D12" s="35"/>
    </row>
    <row r="13" spans="2:4" ht="18" customHeight="1" thickBot="1" x14ac:dyDescent="0.25">
      <c r="B13" s="25" t="s">
        <v>79</v>
      </c>
      <c r="C13" s="23"/>
    </row>
    <row r="14" spans="2:4" ht="18" customHeight="1" thickBot="1" x14ac:dyDescent="0.25">
      <c r="B14" s="9" t="s">
        <v>86</v>
      </c>
      <c r="C14" s="30">
        <v>13.034291666666668</v>
      </c>
    </row>
    <row r="15" spans="2:4" ht="18" customHeight="1" thickBot="1" x14ac:dyDescent="0.25">
      <c r="B15" s="9" t="s">
        <v>87</v>
      </c>
      <c r="C15" s="30">
        <v>17.022395833333331</v>
      </c>
    </row>
    <row r="16" spans="2:4" ht="18" customHeight="1" thickBot="1" x14ac:dyDescent="0.25">
      <c r="B16" s="9" t="s">
        <v>88</v>
      </c>
      <c r="C16" s="30">
        <v>19.454166666666669</v>
      </c>
    </row>
    <row r="17" spans="2:11" ht="18" customHeight="1" thickBot="1" x14ac:dyDescent="0.25">
      <c r="B17" s="9" t="s">
        <v>89</v>
      </c>
      <c r="C17" s="30">
        <v>19.959974999955644</v>
      </c>
    </row>
    <row r="18" spans="2:11" ht="18" customHeight="1" thickBot="1" x14ac:dyDescent="0.25">
      <c r="B18" s="9" t="s">
        <v>90</v>
      </c>
      <c r="C18" s="30">
        <v>6.3009438974999998</v>
      </c>
    </row>
    <row r="19" spans="2:11" ht="18" customHeight="1" thickBot="1" x14ac:dyDescent="0.25">
      <c r="B19" s="9" t="s">
        <v>91</v>
      </c>
      <c r="C19" s="30">
        <v>9.7270833333333346</v>
      </c>
    </row>
    <row r="20" spans="2:11" ht="18" customHeight="1" thickBot="1" x14ac:dyDescent="0.25">
      <c r="B20" s="9" t="s">
        <v>93</v>
      </c>
      <c r="C20" s="30">
        <v>5.8362499999999997</v>
      </c>
    </row>
    <row r="21" spans="2:11" ht="15.75" customHeight="1" thickBot="1" x14ac:dyDescent="0.25">
      <c r="B21" s="45" t="s">
        <v>92</v>
      </c>
      <c r="C21" s="30">
        <v>4.0990000000000002</v>
      </c>
    </row>
    <row r="22" spans="2:11" ht="17.25" thickBot="1" x14ac:dyDescent="0.25">
      <c r="B22" s="40" t="s">
        <v>41</v>
      </c>
      <c r="C22" s="30">
        <f>SUM(C6:C21)</f>
        <v>392.99183073953282</v>
      </c>
    </row>
    <row r="23" spans="2:11" thickBot="1" x14ac:dyDescent="0.25">
      <c r="B23" s="25"/>
      <c r="C23" s="25"/>
    </row>
    <row r="24" spans="2:11" thickBot="1" x14ac:dyDescent="0.25">
      <c r="B24" s="25" t="s">
        <v>42</v>
      </c>
      <c r="C24" s="25"/>
    </row>
    <row r="25" spans="2:11" ht="17.25" thickBot="1" x14ac:dyDescent="0.25">
      <c r="B25" s="25" t="s">
        <v>43</v>
      </c>
      <c r="C25" s="41">
        <v>0</v>
      </c>
    </row>
    <row r="26" spans="2:11" thickBot="1" x14ac:dyDescent="0.25">
      <c r="B26" s="25"/>
      <c r="C26" s="25"/>
    </row>
    <row r="27" spans="2:11" ht="17.25" thickBot="1" x14ac:dyDescent="0.25">
      <c r="B27" s="25" t="s">
        <v>44</v>
      </c>
      <c r="C27" s="39"/>
    </row>
    <row r="28" spans="2:11" ht="17.25" thickBot="1" x14ac:dyDescent="0.25">
      <c r="B28" s="25" t="s">
        <v>45</v>
      </c>
      <c r="C28" s="41">
        <v>0</v>
      </c>
    </row>
    <row r="29" spans="2:11" ht="17.25" thickBot="1" x14ac:dyDescent="0.25">
      <c r="B29" s="26"/>
      <c r="C29" s="39"/>
    </row>
    <row r="30" spans="2:11" ht="14.25" customHeight="1" thickBot="1" x14ac:dyDescent="0.25">
      <c r="B30" s="27" t="s">
        <v>46</v>
      </c>
      <c r="C30" s="39"/>
    </row>
    <row r="31" spans="2:11" ht="17.25" thickBot="1" x14ac:dyDescent="0.25">
      <c r="B31" s="25" t="s">
        <v>47</v>
      </c>
      <c r="C31" s="39"/>
      <c r="E31" s="18"/>
      <c r="F31" s="18"/>
      <c r="G31" s="18"/>
      <c r="H31" s="18"/>
      <c r="I31" s="18"/>
      <c r="J31" s="18"/>
      <c r="K31" s="18"/>
    </row>
    <row r="32" spans="2:11" ht="17.25" thickBot="1" x14ac:dyDescent="0.25">
      <c r="B32" s="25" t="s">
        <v>48</v>
      </c>
      <c r="C32" s="39"/>
      <c r="E32" s="18"/>
      <c r="F32" s="18"/>
      <c r="G32" s="18"/>
      <c r="H32" s="18"/>
      <c r="I32" s="18"/>
      <c r="J32" s="18"/>
      <c r="K32" s="18"/>
    </row>
    <row r="33" spans="2:11" ht="17.25" thickBot="1" x14ac:dyDescent="0.25">
      <c r="B33" s="9" t="s">
        <v>81</v>
      </c>
      <c r="C33" s="30">
        <v>38.463529869089598</v>
      </c>
      <c r="E33" s="21"/>
      <c r="F33" s="21"/>
      <c r="G33" s="19"/>
      <c r="H33" s="19"/>
      <c r="I33" s="19"/>
      <c r="J33" s="19"/>
      <c r="K33" s="20"/>
    </row>
    <row r="34" spans="2:11" ht="17.25" thickBot="1" x14ac:dyDescent="0.25">
      <c r="B34" s="9" t="s">
        <v>82</v>
      </c>
      <c r="C34" s="30">
        <v>30.906685801245398</v>
      </c>
      <c r="E34" s="20"/>
      <c r="F34" s="20"/>
      <c r="G34" s="20"/>
      <c r="H34" s="20"/>
      <c r="I34" s="20"/>
      <c r="J34" s="20"/>
      <c r="K34" s="20"/>
    </row>
    <row r="35" spans="2:11" ht="17.25" thickBot="1" x14ac:dyDescent="0.25">
      <c r="B35" s="28" t="s">
        <v>56</v>
      </c>
      <c r="C35" s="30">
        <v>86.043999999999997</v>
      </c>
      <c r="E35" s="19"/>
      <c r="F35" s="19"/>
      <c r="G35" s="19"/>
      <c r="H35" s="19"/>
      <c r="I35" s="19"/>
      <c r="J35" s="18"/>
      <c r="K35" s="18"/>
    </row>
    <row r="36" spans="2:11" ht="17.25" thickBot="1" x14ac:dyDescent="0.25">
      <c r="B36" s="25" t="s">
        <v>49</v>
      </c>
      <c r="C36" s="41">
        <f>SUM(C33:C35)</f>
        <v>155.41421567033501</v>
      </c>
      <c r="E36" s="20"/>
      <c r="F36" s="20"/>
      <c r="G36" s="20"/>
      <c r="H36" s="20"/>
      <c r="I36" s="20"/>
      <c r="J36" s="18"/>
      <c r="K36" s="18"/>
    </row>
    <row r="37" spans="2:11" ht="17.25" thickBot="1" x14ac:dyDescent="0.25">
      <c r="B37" s="26"/>
      <c r="C37" s="39"/>
      <c r="E37" s="18"/>
      <c r="F37" s="18"/>
      <c r="G37" s="18"/>
      <c r="H37" s="18"/>
      <c r="I37" s="18"/>
      <c r="J37" s="18"/>
      <c r="K37" s="18"/>
    </row>
    <row r="38" spans="2:11" ht="17.25" thickBot="1" x14ac:dyDescent="0.25">
      <c r="B38" s="25" t="s">
        <v>50</v>
      </c>
      <c r="C38" s="39"/>
      <c r="E38" s="18"/>
      <c r="F38" s="18"/>
      <c r="G38" s="18"/>
      <c r="H38" s="18"/>
      <c r="I38" s="18"/>
      <c r="J38" s="18"/>
      <c r="K38" s="18"/>
    </row>
    <row r="39" spans="2:11" ht="17.25" thickBot="1" x14ac:dyDescent="0.25">
      <c r="B39" s="25" t="s">
        <v>51</v>
      </c>
      <c r="C39" s="39"/>
    </row>
    <row r="40" spans="2:11" ht="17.25" thickBot="1" x14ac:dyDescent="0.25">
      <c r="B40" s="9" t="s">
        <v>67</v>
      </c>
      <c r="C40" s="30">
        <v>9.5980000000000008</v>
      </c>
    </row>
    <row r="41" spans="2:11" ht="17.25" thickBot="1" x14ac:dyDescent="0.25">
      <c r="B41" s="9" t="s">
        <v>66</v>
      </c>
      <c r="C41" s="30">
        <v>0.46</v>
      </c>
    </row>
    <row r="42" spans="2:11" ht="17.25" thickBot="1" x14ac:dyDescent="0.25">
      <c r="B42" s="9" t="s">
        <v>65</v>
      </c>
      <c r="C42" s="30">
        <v>0.84799999999999998</v>
      </c>
    </row>
    <row r="43" spans="2:11" ht="17.25" thickBot="1" x14ac:dyDescent="0.25">
      <c r="B43" s="28" t="s">
        <v>56</v>
      </c>
      <c r="C43" s="30">
        <v>0.123</v>
      </c>
    </row>
    <row r="44" spans="2:11" ht="17.25" thickBot="1" x14ac:dyDescent="0.25">
      <c r="B44" s="25" t="s">
        <v>52</v>
      </c>
      <c r="C44" s="39"/>
    </row>
    <row r="45" spans="2:11" ht="17.25" thickBot="1" x14ac:dyDescent="0.25">
      <c r="B45" s="9" t="s">
        <v>83</v>
      </c>
      <c r="C45" s="30">
        <v>0.65900000000000003</v>
      </c>
    </row>
    <row r="46" spans="2:11" ht="17.25" thickBot="1" x14ac:dyDescent="0.25">
      <c r="B46" s="9" t="s">
        <v>70</v>
      </c>
      <c r="C46" s="30">
        <v>1.1359276698038301</v>
      </c>
    </row>
    <row r="47" spans="2:11" ht="17.25" thickBot="1" x14ac:dyDescent="0.25">
      <c r="B47" s="9" t="s">
        <v>69</v>
      </c>
      <c r="C47" s="30">
        <v>1.9394632062019299</v>
      </c>
    </row>
    <row r="48" spans="2:11" ht="17.25" thickBot="1" x14ac:dyDescent="0.25">
      <c r="B48" s="9" t="s">
        <v>68</v>
      </c>
      <c r="C48" s="30">
        <v>0.68642727954271399</v>
      </c>
    </row>
    <row r="49" spans="2:4" ht="17.25" thickBot="1" x14ac:dyDescent="0.25">
      <c r="B49" s="28" t="s">
        <v>56</v>
      </c>
      <c r="C49" s="30">
        <v>0.13600000000000001</v>
      </c>
    </row>
    <row r="50" spans="2:4" ht="17.25" thickBot="1" x14ac:dyDescent="0.25">
      <c r="B50" s="4" t="s">
        <v>84</v>
      </c>
      <c r="C50" s="36">
        <f>SUM(C40:C49)</f>
        <v>15.585818155548477</v>
      </c>
    </row>
    <row r="51" spans="2:4" ht="17.25" thickBot="1" x14ac:dyDescent="0.25">
      <c r="B51" s="25" t="s">
        <v>53</v>
      </c>
      <c r="C51" s="15">
        <f>C50+C36+C22</f>
        <v>563.99186456541634</v>
      </c>
    </row>
    <row r="52" spans="2:4" ht="17.25" thickBot="1" x14ac:dyDescent="0.25">
      <c r="B52" s="29" t="s">
        <v>40</v>
      </c>
      <c r="C52" s="30">
        <v>992703.20499</v>
      </c>
      <c r="D52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workbookViewId="0">
      <selection activeCell="B2" sqref="B2"/>
    </sheetView>
  </sheetViews>
  <sheetFormatPr defaultRowHeight="15" x14ac:dyDescent="0.25"/>
  <cols>
    <col min="2" max="2" width="51.125" style="12" customWidth="1"/>
    <col min="3" max="3" width="21.625" style="6" customWidth="1"/>
  </cols>
  <sheetData>
    <row r="1" spans="2:5" ht="16.5" x14ac:dyDescent="0.25">
      <c r="B1" s="14" t="s">
        <v>60</v>
      </c>
    </row>
    <row r="2" spans="2:5" x14ac:dyDescent="0.25">
      <c r="B2" s="13" t="s">
        <v>85</v>
      </c>
    </row>
    <row r="3" spans="2:5" ht="15.75" thickBot="1" x14ac:dyDescent="0.3">
      <c r="B3" s="1" t="s">
        <v>75</v>
      </c>
    </row>
    <row r="4" spans="2:5" thickBot="1" x14ac:dyDescent="0.25">
      <c r="B4" s="3"/>
      <c r="C4" s="2" t="s">
        <v>0</v>
      </c>
    </row>
    <row r="5" spans="2:5" ht="17.25" thickBot="1" x14ac:dyDescent="0.25">
      <c r="B5" s="10" t="s">
        <v>1</v>
      </c>
      <c r="C5" s="7"/>
    </row>
    <row r="6" spans="2:5" ht="17.25" thickBot="1" x14ac:dyDescent="0.25">
      <c r="B6" s="5" t="s">
        <v>2</v>
      </c>
      <c r="C6" s="15">
        <v>25.380688860260001</v>
      </c>
    </row>
    <row r="7" spans="2:5" ht="17.25" thickBot="1" x14ac:dyDescent="0.25">
      <c r="B7" s="5" t="s">
        <v>3</v>
      </c>
      <c r="C7" s="15">
        <v>163.70297944480001</v>
      </c>
    </row>
    <row r="8" spans="2:5" ht="17.25" thickBot="1" x14ac:dyDescent="0.25">
      <c r="B8" s="5"/>
      <c r="C8" s="38">
        <v>0</v>
      </c>
      <c r="E8" s="33"/>
    </row>
    <row r="9" spans="2:5" ht="17.25" thickBot="1" x14ac:dyDescent="0.25">
      <c r="B9" s="10" t="s">
        <v>4</v>
      </c>
      <c r="C9" s="38">
        <v>0</v>
      </c>
    </row>
    <row r="10" spans="2:5" ht="17.25" thickBot="1" x14ac:dyDescent="0.25">
      <c r="B10" s="5" t="s">
        <v>5</v>
      </c>
      <c r="C10" s="37">
        <v>0</v>
      </c>
    </row>
    <row r="11" spans="2:5" ht="17.25" thickBot="1" x14ac:dyDescent="0.25">
      <c r="B11" s="5" t="s">
        <v>6</v>
      </c>
      <c r="C11" s="15">
        <v>22.532</v>
      </c>
    </row>
    <row r="12" spans="2:5" ht="17.25" thickBot="1" x14ac:dyDescent="0.25">
      <c r="B12" s="5"/>
      <c r="C12" s="38"/>
    </row>
    <row r="13" spans="2:5" ht="17.25" thickBot="1" x14ac:dyDescent="0.25">
      <c r="B13" s="10" t="s">
        <v>7</v>
      </c>
      <c r="C13" s="38"/>
    </row>
    <row r="14" spans="2:5" ht="26.25" thickBot="1" x14ac:dyDescent="0.25">
      <c r="B14" s="5" t="s">
        <v>8</v>
      </c>
      <c r="C14" s="37">
        <v>0</v>
      </c>
    </row>
    <row r="15" spans="2:5" ht="17.25" thickBot="1" x14ac:dyDescent="0.25">
      <c r="B15" s="5" t="s">
        <v>9</v>
      </c>
      <c r="C15" s="37">
        <v>0</v>
      </c>
    </row>
    <row r="16" spans="2:5" ht="17.25" thickBot="1" x14ac:dyDescent="0.25">
      <c r="B16" s="5" t="s">
        <v>10</v>
      </c>
      <c r="C16" s="37">
        <v>0</v>
      </c>
    </row>
    <row r="17" spans="2:3" ht="17.25" thickBot="1" x14ac:dyDescent="0.25">
      <c r="B17" s="5"/>
      <c r="C17" s="38">
        <v>0</v>
      </c>
    </row>
    <row r="18" spans="2:3" ht="17.25" thickBot="1" x14ac:dyDescent="0.25">
      <c r="B18" s="10" t="s">
        <v>11</v>
      </c>
      <c r="C18" s="38">
        <v>0</v>
      </c>
    </row>
    <row r="19" spans="2:3" ht="17.25" thickBot="1" x14ac:dyDescent="0.25">
      <c r="B19" s="5" t="s">
        <v>12</v>
      </c>
      <c r="C19" s="37">
        <v>95.434645125826634</v>
      </c>
    </row>
    <row r="20" spans="2:3" ht="17.25" thickBot="1" x14ac:dyDescent="0.25">
      <c r="B20" s="5" t="s">
        <v>13</v>
      </c>
      <c r="C20" s="37">
        <v>297.55846967036354</v>
      </c>
    </row>
    <row r="21" spans="2:3" ht="17.25" thickBot="1" x14ac:dyDescent="0.25">
      <c r="B21" s="5" t="s">
        <v>14</v>
      </c>
      <c r="C21" s="37">
        <v>0</v>
      </c>
    </row>
    <row r="22" spans="2:3" ht="17.25" thickBot="1" x14ac:dyDescent="0.25">
      <c r="B22" s="5" t="s">
        <v>15</v>
      </c>
      <c r="C22" s="37">
        <v>0</v>
      </c>
    </row>
    <row r="23" spans="2:3" ht="17.25" thickBot="1" x14ac:dyDescent="0.25">
      <c r="B23" s="5" t="s">
        <v>16</v>
      </c>
      <c r="C23" s="37">
        <v>0.11700000000000001</v>
      </c>
    </row>
    <row r="24" spans="2:3" ht="17.25" thickBot="1" x14ac:dyDescent="0.25">
      <c r="B24" s="5" t="s">
        <v>17</v>
      </c>
      <c r="C24" s="37">
        <v>0.13639765545841781</v>
      </c>
    </row>
    <row r="25" spans="2:3" ht="17.25" thickBot="1" x14ac:dyDescent="0.25">
      <c r="B25" s="5" t="s">
        <v>18</v>
      </c>
      <c r="C25" s="37">
        <v>0</v>
      </c>
    </row>
    <row r="26" spans="2:3" ht="17.25" thickBot="1" x14ac:dyDescent="0.25">
      <c r="B26" s="5" t="s">
        <v>19</v>
      </c>
      <c r="C26" s="37">
        <v>135.12194359782296</v>
      </c>
    </row>
    <row r="27" spans="2:3" ht="17.25" thickBot="1" x14ac:dyDescent="0.25">
      <c r="B27" s="5"/>
      <c r="C27" s="38"/>
    </row>
    <row r="28" spans="2:3" ht="17.25" thickBot="1" x14ac:dyDescent="0.25">
      <c r="B28" s="10" t="s">
        <v>20</v>
      </c>
      <c r="C28" s="38"/>
    </row>
    <row r="29" spans="2:3" ht="17.25" thickBot="1" x14ac:dyDescent="0.25">
      <c r="B29" s="5" t="s">
        <v>21</v>
      </c>
      <c r="C29" s="37">
        <v>0</v>
      </c>
    </row>
    <row r="30" spans="2:3" ht="17.25" thickBot="1" x14ac:dyDescent="0.25">
      <c r="B30" s="5" t="s">
        <v>22</v>
      </c>
      <c r="C30" s="37">
        <v>0</v>
      </c>
    </row>
    <row r="31" spans="2:3" ht="17.25" thickBot="1" x14ac:dyDescent="0.25">
      <c r="B31" s="5"/>
      <c r="C31" s="38"/>
    </row>
    <row r="32" spans="2:3" ht="17.25" thickBot="1" x14ac:dyDescent="0.25">
      <c r="B32" s="10" t="s">
        <v>54</v>
      </c>
      <c r="C32" s="37">
        <f>C26+C24+C25+C23+C22+C21+C20+C19+C16+C15+C14+C11+C10+C7+C6</f>
        <v>739.98412435453156</v>
      </c>
    </row>
    <row r="33" spans="2:3" ht="17.25" thickBot="1" x14ac:dyDescent="0.25">
      <c r="B33" s="11"/>
      <c r="C33" s="7"/>
    </row>
    <row r="34" spans="2:3" ht="17.25" thickBot="1" x14ac:dyDescent="0.25">
      <c r="B34" s="10" t="s">
        <v>23</v>
      </c>
      <c r="C34" s="7"/>
    </row>
    <row r="35" spans="2:3" ht="26.25" thickBot="1" x14ac:dyDescent="0.25">
      <c r="B35" s="5" t="s">
        <v>72</v>
      </c>
      <c r="C35" s="31">
        <f>(C14+C26++C25+C24+C23+C22+C21+C20+C19)/672800</f>
        <v>7.8532766951467238E-4</v>
      </c>
    </row>
    <row r="36" spans="2:3" ht="26.25" thickBot="1" x14ac:dyDescent="0.25">
      <c r="B36" s="5" t="s">
        <v>55</v>
      </c>
      <c r="C36" s="31">
        <f>C32/C38</f>
        <v>1.1079429409719822E-3</v>
      </c>
    </row>
    <row r="37" spans="2:3" ht="17.25" thickBot="1" x14ac:dyDescent="0.25">
      <c r="B37" s="5"/>
      <c r="C37" s="7"/>
    </row>
    <row r="38" spans="2:3" ht="17.25" thickBot="1" x14ac:dyDescent="0.25">
      <c r="B38" s="5" t="s">
        <v>24</v>
      </c>
      <c r="C38" s="37">
        <v>667890.10245000001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workbookViewId="0">
      <selection activeCell="B2" sqref="B2"/>
    </sheetView>
  </sheetViews>
  <sheetFormatPr defaultRowHeight="15" x14ac:dyDescent="0.25"/>
  <cols>
    <col min="2" max="2" width="49.5" style="12" customWidth="1"/>
    <col min="3" max="3" width="23.875" style="6" customWidth="1"/>
  </cols>
  <sheetData>
    <row r="1" spans="2:3" ht="16.5" x14ac:dyDescent="0.25">
      <c r="B1" s="14" t="s">
        <v>61</v>
      </c>
    </row>
    <row r="2" spans="2:3" x14ac:dyDescent="0.25">
      <c r="B2" s="13" t="s">
        <v>85</v>
      </c>
    </row>
    <row r="3" spans="2:3" ht="15.75" thickBot="1" x14ac:dyDescent="0.3">
      <c r="B3" s="1" t="s">
        <v>75</v>
      </c>
    </row>
    <row r="4" spans="2:3" thickBot="1" x14ac:dyDescent="0.25">
      <c r="B4" s="3"/>
      <c r="C4" s="2" t="s">
        <v>0</v>
      </c>
    </row>
    <row r="5" spans="2:3" ht="17.25" thickBot="1" x14ac:dyDescent="0.25">
      <c r="B5" s="10" t="s">
        <v>1</v>
      </c>
      <c r="C5" s="7"/>
    </row>
    <row r="6" spans="2:3" ht="17.25" thickBot="1" x14ac:dyDescent="0.25">
      <c r="B6" s="5" t="s">
        <v>2</v>
      </c>
      <c r="C6" s="15">
        <v>4.318923400000001</v>
      </c>
    </row>
    <row r="7" spans="2:3" ht="17.25" thickBot="1" x14ac:dyDescent="0.25">
      <c r="B7" s="5" t="s">
        <v>3</v>
      </c>
      <c r="C7" s="15">
        <v>37.86</v>
      </c>
    </row>
    <row r="8" spans="2:3" ht="17.25" thickBot="1" x14ac:dyDescent="0.25">
      <c r="B8" s="5"/>
      <c r="C8" s="38">
        <v>0</v>
      </c>
    </row>
    <row r="9" spans="2:3" ht="17.25" thickBot="1" x14ac:dyDescent="0.25">
      <c r="B9" s="10" t="s">
        <v>4</v>
      </c>
      <c r="C9" s="38">
        <v>0</v>
      </c>
    </row>
    <row r="10" spans="2:3" ht="17.25" thickBot="1" x14ac:dyDescent="0.25">
      <c r="B10" s="5" t="s">
        <v>5</v>
      </c>
      <c r="C10" s="37">
        <v>0</v>
      </c>
    </row>
    <row r="11" spans="2:3" ht="17.25" thickBot="1" x14ac:dyDescent="0.25">
      <c r="B11" s="5" t="s">
        <v>6</v>
      </c>
      <c r="C11" s="15">
        <v>4.1509117900000021</v>
      </c>
    </row>
    <row r="12" spans="2:3" ht="17.25" thickBot="1" x14ac:dyDescent="0.25">
      <c r="B12" s="5"/>
      <c r="C12" s="38">
        <v>0</v>
      </c>
    </row>
    <row r="13" spans="2:3" ht="17.25" thickBot="1" x14ac:dyDescent="0.25">
      <c r="B13" s="10" t="s">
        <v>7</v>
      </c>
      <c r="C13" s="38">
        <v>0</v>
      </c>
    </row>
    <row r="14" spans="2:3" ht="26.25" thickBot="1" x14ac:dyDescent="0.25">
      <c r="B14" s="5" t="s">
        <v>8</v>
      </c>
      <c r="C14" s="37">
        <v>0</v>
      </c>
    </row>
    <row r="15" spans="2:3" ht="17.25" thickBot="1" x14ac:dyDescent="0.25">
      <c r="B15" s="5" t="s">
        <v>9</v>
      </c>
      <c r="C15" s="37">
        <v>0</v>
      </c>
    </row>
    <row r="16" spans="2:3" ht="17.25" thickBot="1" x14ac:dyDescent="0.25">
      <c r="B16" s="5" t="s">
        <v>10</v>
      </c>
      <c r="C16" s="37">
        <v>0</v>
      </c>
    </row>
    <row r="17" spans="2:3" ht="17.25" thickBot="1" x14ac:dyDescent="0.25">
      <c r="B17" s="5"/>
      <c r="C17" s="38">
        <v>0</v>
      </c>
    </row>
    <row r="18" spans="2:3" ht="17.25" thickBot="1" x14ac:dyDescent="0.25">
      <c r="B18" s="10" t="s">
        <v>11</v>
      </c>
      <c r="C18" s="38">
        <v>0</v>
      </c>
    </row>
    <row r="19" spans="2:3" ht="17.25" thickBot="1" x14ac:dyDescent="0.25">
      <c r="B19" s="5" t="s">
        <v>12</v>
      </c>
      <c r="C19" s="37">
        <v>0</v>
      </c>
    </row>
    <row r="20" spans="2:3" ht="17.25" thickBot="1" x14ac:dyDescent="0.25">
      <c r="B20" s="5" t="s">
        <v>13</v>
      </c>
      <c r="C20" s="37">
        <v>0</v>
      </c>
    </row>
    <row r="21" spans="2:3" ht="17.25" thickBot="1" x14ac:dyDescent="0.25">
      <c r="B21" s="5" t="s">
        <v>14</v>
      </c>
      <c r="C21" s="37">
        <v>0</v>
      </c>
    </row>
    <row r="22" spans="2:3" ht="17.25" thickBot="1" x14ac:dyDescent="0.25">
      <c r="B22" s="5" t="s">
        <v>15</v>
      </c>
      <c r="C22" s="37">
        <v>0</v>
      </c>
    </row>
    <row r="23" spans="2:3" ht="17.25" thickBot="1" x14ac:dyDescent="0.25">
      <c r="B23" s="5" t="s">
        <v>16</v>
      </c>
      <c r="C23" s="37">
        <v>10.652368751545207</v>
      </c>
    </row>
    <row r="24" spans="2:3" ht="17.25" thickBot="1" x14ac:dyDescent="0.25">
      <c r="B24" s="5" t="s">
        <v>17</v>
      </c>
      <c r="C24" s="37">
        <v>3.5575836121154163</v>
      </c>
    </row>
    <row r="25" spans="2:3" ht="17.25" thickBot="1" x14ac:dyDescent="0.25">
      <c r="B25" s="5" t="s">
        <v>18</v>
      </c>
      <c r="C25" s="37">
        <v>0</v>
      </c>
    </row>
    <row r="26" spans="2:3" ht="17.25" thickBot="1" x14ac:dyDescent="0.25">
      <c r="B26" s="5" t="s">
        <v>19</v>
      </c>
      <c r="C26" s="37">
        <v>19.386790501071147</v>
      </c>
    </row>
    <row r="27" spans="2:3" ht="17.25" thickBot="1" x14ac:dyDescent="0.25">
      <c r="B27" s="5"/>
      <c r="C27" s="7"/>
    </row>
    <row r="28" spans="2:3" ht="17.25" thickBot="1" x14ac:dyDescent="0.25">
      <c r="B28" s="10" t="s">
        <v>20</v>
      </c>
      <c r="C28" s="7"/>
    </row>
    <row r="29" spans="2:3" ht="17.25" thickBot="1" x14ac:dyDescent="0.25">
      <c r="B29" s="5" t="s">
        <v>21</v>
      </c>
      <c r="C29" s="32">
        <v>0</v>
      </c>
    </row>
    <row r="30" spans="2:3" ht="17.25" thickBot="1" x14ac:dyDescent="0.25">
      <c r="B30" s="5" t="s">
        <v>22</v>
      </c>
      <c r="C30" s="32">
        <v>0</v>
      </c>
    </row>
    <row r="31" spans="2:3" ht="17.25" thickBot="1" x14ac:dyDescent="0.25">
      <c r="B31" s="5"/>
      <c r="C31" s="7"/>
    </row>
    <row r="32" spans="2:3" ht="17.25" thickBot="1" x14ac:dyDescent="0.25">
      <c r="B32" s="10" t="s">
        <v>54</v>
      </c>
      <c r="C32" s="37">
        <f>C26+C24+C25+C23+C22+C21+C20+C19+C16+C15+C14+C11+C10+C7+C6</f>
        <v>79.926578054731763</v>
      </c>
    </row>
    <row r="33" spans="2:3" ht="17.25" thickBot="1" x14ac:dyDescent="0.25">
      <c r="B33" s="11"/>
      <c r="C33" s="7"/>
    </row>
    <row r="34" spans="2:3" ht="17.25" thickBot="1" x14ac:dyDescent="0.25">
      <c r="B34" s="10" t="s">
        <v>23</v>
      </c>
      <c r="C34" s="7"/>
    </row>
    <row r="35" spans="2:3" ht="26.25" thickBot="1" x14ac:dyDescent="0.25">
      <c r="B35" s="5" t="s">
        <v>72</v>
      </c>
      <c r="C35" s="31">
        <f>(C14+C26++C25+C24+C23+C22+C21+C20+C19)/185400</f>
        <v>1.8121220531139032E-4</v>
      </c>
    </row>
    <row r="36" spans="2:3" ht="26.25" thickBot="1" x14ac:dyDescent="0.25">
      <c r="B36" s="5" t="s">
        <v>55</v>
      </c>
      <c r="C36" s="31">
        <f>C32/C38</f>
        <v>3.9951139015056568E-4</v>
      </c>
    </row>
    <row r="37" spans="2:3" ht="17.25" thickBot="1" x14ac:dyDescent="0.25">
      <c r="B37" s="5"/>
      <c r="C37" s="7"/>
    </row>
    <row r="38" spans="2:3" ht="17.25" thickBot="1" x14ac:dyDescent="0.25">
      <c r="B38" s="5" t="s">
        <v>24</v>
      </c>
      <c r="C38" s="15">
        <v>200060.82436000003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workbookViewId="0">
      <selection activeCell="B2" sqref="B2"/>
    </sheetView>
  </sheetViews>
  <sheetFormatPr defaultRowHeight="15" x14ac:dyDescent="0.25"/>
  <cols>
    <col min="2" max="2" width="47.25" style="12" customWidth="1"/>
    <col min="3" max="3" width="32.875" style="6" customWidth="1"/>
  </cols>
  <sheetData>
    <row r="1" spans="2:5" ht="16.5" x14ac:dyDescent="0.25">
      <c r="B1" s="14" t="s">
        <v>62</v>
      </c>
    </row>
    <row r="2" spans="2:5" x14ac:dyDescent="0.25">
      <c r="B2" s="13" t="s">
        <v>85</v>
      </c>
    </row>
    <row r="3" spans="2:5" ht="15.75" thickBot="1" x14ac:dyDescent="0.3">
      <c r="B3" s="1" t="s">
        <v>75</v>
      </c>
    </row>
    <row r="4" spans="2:5" thickBot="1" x14ac:dyDescent="0.25">
      <c r="B4" s="3"/>
      <c r="C4" s="2" t="s">
        <v>0</v>
      </c>
    </row>
    <row r="5" spans="2:5" ht="17.25" thickBot="1" x14ac:dyDescent="0.25">
      <c r="B5" s="10" t="s">
        <v>1</v>
      </c>
      <c r="C5" s="7"/>
    </row>
    <row r="6" spans="2:5" ht="17.25" thickBot="1" x14ac:dyDescent="0.25">
      <c r="B6" s="5" t="s">
        <v>2</v>
      </c>
      <c r="C6" s="15">
        <v>0.34629475100000007</v>
      </c>
    </row>
    <row r="7" spans="2:5" ht="17.25" thickBot="1" x14ac:dyDescent="0.25">
      <c r="B7" s="5" t="s">
        <v>3</v>
      </c>
      <c r="C7" s="15">
        <v>0.18276781699999997</v>
      </c>
      <c r="E7" s="34"/>
    </row>
    <row r="8" spans="2:5" ht="17.25" thickBot="1" x14ac:dyDescent="0.25">
      <c r="B8" s="5"/>
      <c r="C8" s="36">
        <v>0</v>
      </c>
    </row>
    <row r="9" spans="2:5" ht="17.25" thickBot="1" x14ac:dyDescent="0.25">
      <c r="B9" s="10" t="s">
        <v>4</v>
      </c>
      <c r="C9" s="36">
        <v>0</v>
      </c>
    </row>
    <row r="10" spans="2:5" ht="17.25" thickBot="1" x14ac:dyDescent="0.25">
      <c r="B10" s="5" t="s">
        <v>5</v>
      </c>
      <c r="C10" s="15">
        <v>0</v>
      </c>
    </row>
    <row r="11" spans="2:5" ht="17.25" thickBot="1" x14ac:dyDescent="0.25">
      <c r="B11" s="5" t="s">
        <v>6</v>
      </c>
      <c r="C11" s="15">
        <v>0.38242999999999994</v>
      </c>
    </row>
    <row r="12" spans="2:5" ht="17.25" thickBot="1" x14ac:dyDescent="0.25">
      <c r="B12" s="5"/>
      <c r="C12" s="36"/>
    </row>
    <row r="13" spans="2:5" ht="17.25" thickBot="1" x14ac:dyDescent="0.25">
      <c r="B13" s="10" t="s">
        <v>7</v>
      </c>
      <c r="C13" s="36"/>
    </row>
    <row r="14" spans="2:5" ht="26.25" thickBot="1" x14ac:dyDescent="0.25">
      <c r="B14" s="5" t="s">
        <v>8</v>
      </c>
      <c r="C14" s="15">
        <v>0</v>
      </c>
    </row>
    <row r="15" spans="2:5" ht="17.25" thickBot="1" x14ac:dyDescent="0.25">
      <c r="B15" s="5" t="s">
        <v>9</v>
      </c>
      <c r="C15" s="15">
        <v>0</v>
      </c>
    </row>
    <row r="16" spans="2:5" ht="17.25" thickBot="1" x14ac:dyDescent="0.25">
      <c r="B16" s="5" t="s">
        <v>10</v>
      </c>
      <c r="C16" s="15">
        <v>0</v>
      </c>
    </row>
    <row r="17" spans="2:3" ht="17.25" thickBot="1" x14ac:dyDescent="0.25">
      <c r="B17" s="5"/>
      <c r="C17" s="36"/>
    </row>
    <row r="18" spans="2:3" ht="17.25" thickBot="1" x14ac:dyDescent="0.25">
      <c r="B18" s="10" t="s">
        <v>11</v>
      </c>
      <c r="C18" s="36"/>
    </row>
    <row r="19" spans="2:3" ht="17.25" thickBot="1" x14ac:dyDescent="0.25">
      <c r="B19" s="5" t="s">
        <v>12</v>
      </c>
      <c r="C19" s="15">
        <v>0</v>
      </c>
    </row>
    <row r="20" spans="2:3" ht="17.25" thickBot="1" x14ac:dyDescent="0.25">
      <c r="B20" s="5" t="s">
        <v>13</v>
      </c>
      <c r="C20" s="15">
        <v>0</v>
      </c>
    </row>
    <row r="21" spans="2:3" ht="17.25" thickBot="1" x14ac:dyDescent="0.25">
      <c r="B21" s="5" t="s">
        <v>14</v>
      </c>
      <c r="C21" s="15">
        <v>0</v>
      </c>
    </row>
    <row r="22" spans="2:3" ht="17.25" thickBot="1" x14ac:dyDescent="0.25">
      <c r="B22" s="5" t="s">
        <v>15</v>
      </c>
      <c r="C22" s="15">
        <v>0</v>
      </c>
    </row>
    <row r="23" spans="2:3" ht="17.25" thickBot="1" x14ac:dyDescent="0.25">
      <c r="B23" s="5" t="s">
        <v>16</v>
      </c>
      <c r="C23" s="15">
        <v>0</v>
      </c>
    </row>
    <row r="24" spans="2:3" ht="17.25" thickBot="1" x14ac:dyDescent="0.25">
      <c r="B24" s="5" t="s">
        <v>17</v>
      </c>
      <c r="C24" s="15">
        <v>0</v>
      </c>
    </row>
    <row r="25" spans="2:3" ht="17.25" thickBot="1" x14ac:dyDescent="0.25">
      <c r="B25" s="5" t="s">
        <v>18</v>
      </c>
      <c r="C25" s="15">
        <v>0</v>
      </c>
    </row>
    <row r="26" spans="2:3" ht="17.25" thickBot="1" x14ac:dyDescent="0.25">
      <c r="B26" s="5" t="s">
        <v>19</v>
      </c>
      <c r="C26" s="15">
        <v>0</v>
      </c>
    </row>
    <row r="27" spans="2:3" ht="17.25" thickBot="1" x14ac:dyDescent="0.25">
      <c r="B27" s="5"/>
      <c r="C27" s="36"/>
    </row>
    <row r="28" spans="2:3" ht="17.25" thickBot="1" x14ac:dyDescent="0.25">
      <c r="B28" s="10" t="s">
        <v>20</v>
      </c>
      <c r="C28" s="36"/>
    </row>
    <row r="29" spans="2:3" ht="17.25" thickBot="1" x14ac:dyDescent="0.25">
      <c r="B29" s="5" t="s">
        <v>21</v>
      </c>
      <c r="C29" s="15">
        <f ca="1">'נספח 1 - מרכזית לפיצויים'!C29+'נספח 1 - פיצויים עד 15% מניות'!C29+'נספח 1 - מרכזית לפיצויים שקלי'!C29+'נספח 1 - מרכזית צמוד מדד'!B29+'נספח 1 - מרכזית לפיצויים מניות'!B29+'נספח 1-פיצויים מחקה מדד אג"ח'!B29+'נספח1-פיצויים מחקה מדדים'!B29</f>
        <v>0</v>
      </c>
    </row>
    <row r="30" spans="2:3" ht="17.25" thickBot="1" x14ac:dyDescent="0.25">
      <c r="B30" s="5" t="s">
        <v>22</v>
      </c>
      <c r="C30" s="15">
        <f ca="1">'נספח 1 - מרכזית לפיצויים'!C30+'נספח 1 - פיצויים עד 15% מניות'!C30+'נספח 1 - מרכזית לפיצויים שקלי'!C30+'נספח 1 - מרכזית צמוד מדד'!B30+'נספח 1 - מרכזית לפיצויים מניות'!B30+'נספח 1-פיצויים מחקה מדד אג"ח'!B30+'נספח1-פיצויים מחקה מדדים'!B30</f>
        <v>0</v>
      </c>
    </row>
    <row r="31" spans="2:3" ht="17.25" thickBot="1" x14ac:dyDescent="0.25">
      <c r="B31" s="5"/>
      <c r="C31" s="36"/>
    </row>
    <row r="32" spans="2:3" ht="17.25" thickBot="1" x14ac:dyDescent="0.25">
      <c r="B32" s="10" t="s">
        <v>54</v>
      </c>
      <c r="C32" s="15">
        <f>C26+C24+C25+C23+C22+C21+C20+C19+C16+C15+C14+C11+C10+C7+C6</f>
        <v>0.911492568</v>
      </c>
    </row>
    <row r="33" spans="2:3" ht="17.25" thickBot="1" x14ac:dyDescent="0.25">
      <c r="B33" s="11"/>
      <c r="C33" s="7"/>
    </row>
    <row r="34" spans="2:3" ht="17.25" thickBot="1" x14ac:dyDescent="0.25">
      <c r="B34" s="10" t="s">
        <v>23</v>
      </c>
      <c r="C34" s="7"/>
    </row>
    <row r="35" spans="2:3" ht="26.25" thickBot="1" x14ac:dyDescent="0.25">
      <c r="B35" s="5" t="s">
        <v>72</v>
      </c>
      <c r="C35" s="31">
        <f>(C14+C26++C25+C24+C23+C22+C21+C20+C19)/42700</f>
        <v>0</v>
      </c>
    </row>
    <row r="36" spans="2:3" ht="26.25" thickBot="1" x14ac:dyDescent="0.25">
      <c r="B36" s="5" t="s">
        <v>55</v>
      </c>
      <c r="C36" s="31">
        <f>C32/C38</f>
        <v>2.0759749846532213E-5</v>
      </c>
    </row>
    <row r="37" spans="2:3" ht="15" customHeight="1" thickBot="1" x14ac:dyDescent="0.25">
      <c r="B37" s="5"/>
      <c r="C37" s="7"/>
    </row>
    <row r="38" spans="2:3" ht="15" customHeight="1" thickBot="1" x14ac:dyDescent="0.25">
      <c r="B38" s="5" t="s">
        <v>24</v>
      </c>
      <c r="C38" s="15">
        <v>43906.722130000002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rightToLeft="1" workbookViewId="0">
      <selection activeCell="A2" sqref="A2"/>
    </sheetView>
  </sheetViews>
  <sheetFormatPr defaultRowHeight="15" x14ac:dyDescent="0.25"/>
  <cols>
    <col min="1" max="1" width="47.25" style="12" customWidth="1"/>
    <col min="2" max="2" width="32.875" style="6" customWidth="1"/>
  </cols>
  <sheetData>
    <row r="1" spans="1:2" ht="16.5" x14ac:dyDescent="0.25">
      <c r="A1" s="14" t="s">
        <v>63</v>
      </c>
    </row>
    <row r="2" spans="1:2" x14ac:dyDescent="0.25">
      <c r="A2" s="13" t="s">
        <v>85</v>
      </c>
    </row>
    <row r="3" spans="1:2" ht="15.75" thickBot="1" x14ac:dyDescent="0.3">
      <c r="A3" s="1" t="s">
        <v>75</v>
      </c>
    </row>
    <row r="4" spans="1:2" thickBot="1" x14ac:dyDescent="0.25">
      <c r="A4" s="3"/>
      <c r="B4" s="2" t="s">
        <v>0</v>
      </c>
    </row>
    <row r="5" spans="1:2" ht="17.25" thickBot="1" x14ac:dyDescent="0.25">
      <c r="A5" s="10" t="s">
        <v>1</v>
      </c>
      <c r="B5" s="7"/>
    </row>
    <row r="6" spans="1:2" ht="17.25" thickBot="1" x14ac:dyDescent="0.25">
      <c r="A6" s="5" t="s">
        <v>2</v>
      </c>
      <c r="B6" s="15">
        <v>1.6236889429999999</v>
      </c>
    </row>
    <row r="7" spans="1:2" ht="17.25" thickBot="1" x14ac:dyDescent="0.25">
      <c r="A7" s="5" t="s">
        <v>3</v>
      </c>
      <c r="B7" s="15">
        <v>3.7520124350000001</v>
      </c>
    </row>
    <row r="8" spans="1:2" ht="17.25" thickBot="1" x14ac:dyDescent="0.25">
      <c r="A8" s="5"/>
      <c r="B8" s="36">
        <v>0</v>
      </c>
    </row>
    <row r="9" spans="1:2" ht="17.25" thickBot="1" x14ac:dyDescent="0.25">
      <c r="A9" s="10" t="s">
        <v>4</v>
      </c>
      <c r="B9" s="36">
        <v>0</v>
      </c>
    </row>
    <row r="10" spans="1:2" ht="17.25" thickBot="1" x14ac:dyDescent="0.25">
      <c r="A10" s="5" t="s">
        <v>5</v>
      </c>
      <c r="B10" s="15">
        <v>0</v>
      </c>
    </row>
    <row r="11" spans="1:2" ht="17.25" thickBot="1" x14ac:dyDescent="0.25">
      <c r="A11" s="5" t="s">
        <v>6</v>
      </c>
      <c r="B11" s="15">
        <v>1.706925</v>
      </c>
    </row>
    <row r="12" spans="1:2" ht="17.25" thickBot="1" x14ac:dyDescent="0.25">
      <c r="A12" s="5"/>
      <c r="B12" s="36">
        <v>0</v>
      </c>
    </row>
    <row r="13" spans="1:2" ht="17.25" thickBot="1" x14ac:dyDescent="0.25">
      <c r="A13" s="10" t="s">
        <v>7</v>
      </c>
      <c r="B13" s="36">
        <v>0</v>
      </c>
    </row>
    <row r="14" spans="1:2" ht="26.25" thickBot="1" x14ac:dyDescent="0.25">
      <c r="A14" s="5" t="s">
        <v>8</v>
      </c>
      <c r="B14" s="15">
        <v>0</v>
      </c>
    </row>
    <row r="15" spans="1:2" ht="17.25" thickBot="1" x14ac:dyDescent="0.25">
      <c r="A15" s="5" t="s">
        <v>9</v>
      </c>
      <c r="B15" s="15">
        <v>0</v>
      </c>
    </row>
    <row r="16" spans="1:2" ht="17.25" thickBot="1" x14ac:dyDescent="0.25">
      <c r="A16" s="5" t="s">
        <v>10</v>
      </c>
      <c r="B16" s="15">
        <v>0</v>
      </c>
    </row>
    <row r="17" spans="1:2" ht="17.25" thickBot="1" x14ac:dyDescent="0.25">
      <c r="A17" s="5"/>
      <c r="B17" s="36">
        <v>0</v>
      </c>
    </row>
    <row r="18" spans="1:2" ht="17.25" thickBot="1" x14ac:dyDescent="0.25">
      <c r="A18" s="10" t="s">
        <v>11</v>
      </c>
      <c r="B18" s="36">
        <v>0</v>
      </c>
    </row>
    <row r="19" spans="1:2" ht="17.25" thickBot="1" x14ac:dyDescent="0.25">
      <c r="A19" s="5" t="s">
        <v>12</v>
      </c>
      <c r="B19" s="15">
        <v>0</v>
      </c>
    </row>
    <row r="20" spans="1:2" ht="17.25" thickBot="1" x14ac:dyDescent="0.25">
      <c r="A20" s="5" t="s">
        <v>13</v>
      </c>
      <c r="B20" s="15">
        <v>0</v>
      </c>
    </row>
    <row r="21" spans="1:2" ht="17.25" thickBot="1" x14ac:dyDescent="0.25">
      <c r="A21" s="5" t="s">
        <v>14</v>
      </c>
      <c r="B21" s="15">
        <v>0</v>
      </c>
    </row>
    <row r="22" spans="1:2" ht="17.25" thickBot="1" x14ac:dyDescent="0.25">
      <c r="A22" s="5" t="s">
        <v>15</v>
      </c>
      <c r="B22" s="15">
        <v>0</v>
      </c>
    </row>
    <row r="23" spans="1:2" ht="17.25" thickBot="1" x14ac:dyDescent="0.25">
      <c r="A23" s="5" t="s">
        <v>16</v>
      </c>
      <c r="B23" s="15">
        <v>0</v>
      </c>
    </row>
    <row r="24" spans="1:2" ht="17.25" thickBot="1" x14ac:dyDescent="0.25">
      <c r="A24" s="5" t="s">
        <v>17</v>
      </c>
      <c r="B24" s="15">
        <v>0</v>
      </c>
    </row>
    <row r="25" spans="1:2" ht="17.25" thickBot="1" x14ac:dyDescent="0.25">
      <c r="A25" s="5" t="s">
        <v>18</v>
      </c>
      <c r="B25" s="15">
        <v>0</v>
      </c>
    </row>
    <row r="26" spans="1:2" ht="17.25" thickBot="1" x14ac:dyDescent="0.25">
      <c r="A26" s="5" t="s">
        <v>19</v>
      </c>
      <c r="B26" s="15">
        <v>0</v>
      </c>
    </row>
    <row r="27" spans="1:2" ht="17.25" thickBot="1" x14ac:dyDescent="0.25">
      <c r="A27" s="5"/>
      <c r="B27" s="36"/>
    </row>
    <row r="28" spans="1:2" ht="17.25" thickBot="1" x14ac:dyDescent="0.25">
      <c r="A28" s="10" t="s">
        <v>20</v>
      </c>
      <c r="B28" s="36"/>
    </row>
    <row r="29" spans="1:2" ht="17.25" thickBot="1" x14ac:dyDescent="0.25">
      <c r="A29" s="5" t="s">
        <v>21</v>
      </c>
      <c r="B29" s="15">
        <v>0</v>
      </c>
    </row>
    <row r="30" spans="1:2" ht="17.25" thickBot="1" x14ac:dyDescent="0.25">
      <c r="A30" s="5" t="s">
        <v>22</v>
      </c>
      <c r="B30" s="15">
        <v>0</v>
      </c>
    </row>
    <row r="31" spans="1:2" ht="17.25" thickBot="1" x14ac:dyDescent="0.25">
      <c r="A31" s="5"/>
      <c r="B31" s="36"/>
    </row>
    <row r="32" spans="1:2" ht="17.25" thickBot="1" x14ac:dyDescent="0.25">
      <c r="A32" s="10" t="s">
        <v>54</v>
      </c>
      <c r="B32" s="15">
        <f>B26+B24+B25+B23+B22+B21+B20+B19+B16+B15+B14+B11+B10+B7+B6</f>
        <v>7.0826263780000005</v>
      </c>
    </row>
    <row r="33" spans="1:2" ht="17.25" thickBot="1" x14ac:dyDescent="0.25">
      <c r="A33" s="11"/>
      <c r="B33" s="7"/>
    </row>
    <row r="34" spans="1:2" ht="17.25" thickBot="1" x14ac:dyDescent="0.25">
      <c r="A34" s="10" t="s">
        <v>23</v>
      </c>
      <c r="B34" s="7"/>
    </row>
    <row r="35" spans="1:2" ht="26.25" thickBot="1" x14ac:dyDescent="0.25">
      <c r="A35" s="5" t="s">
        <v>72</v>
      </c>
      <c r="B35" s="31">
        <f>(B14+B26++B25+B24+B23+B22+B21+B20+B19)/70400</f>
        <v>0</v>
      </c>
    </row>
    <row r="36" spans="1:2" ht="26.25" thickBot="1" x14ac:dyDescent="0.25">
      <c r="A36" s="5" t="s">
        <v>55</v>
      </c>
      <c r="B36" s="31">
        <f>B32/B38</f>
        <v>9.3971310825664142E-5</v>
      </c>
    </row>
    <row r="37" spans="1:2" ht="17.25" thickBot="1" x14ac:dyDescent="0.25">
      <c r="A37" s="5"/>
      <c r="B37" s="7"/>
    </row>
    <row r="38" spans="1:2" ht="17.25" thickBot="1" x14ac:dyDescent="0.25">
      <c r="A38" s="5" t="s">
        <v>24</v>
      </c>
      <c r="B38" s="15">
        <v>75370.092380000002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rightToLeft="1" workbookViewId="0">
      <selection activeCell="A2" sqref="A2"/>
    </sheetView>
  </sheetViews>
  <sheetFormatPr defaultRowHeight="15" x14ac:dyDescent="0.25"/>
  <cols>
    <col min="1" max="1" width="47.25" style="12" customWidth="1"/>
    <col min="2" max="2" width="26.375" style="6" customWidth="1"/>
  </cols>
  <sheetData>
    <row r="1" spans="1:2" ht="16.5" x14ac:dyDescent="0.25">
      <c r="A1" s="14" t="s">
        <v>64</v>
      </c>
    </row>
    <row r="2" spans="1:2" x14ac:dyDescent="0.25">
      <c r="A2" s="13" t="s">
        <v>85</v>
      </c>
    </row>
    <row r="3" spans="1:2" ht="15.75" thickBot="1" x14ac:dyDescent="0.3">
      <c r="A3" s="1" t="s">
        <v>75</v>
      </c>
    </row>
    <row r="4" spans="1:2" thickBot="1" x14ac:dyDescent="0.25">
      <c r="A4" s="3"/>
      <c r="B4" s="2" t="s">
        <v>0</v>
      </c>
    </row>
    <row r="5" spans="1:2" ht="17.25" thickBot="1" x14ac:dyDescent="0.25">
      <c r="A5" s="10" t="s">
        <v>1</v>
      </c>
      <c r="B5" s="7"/>
    </row>
    <row r="6" spans="1:2" ht="17.25" thickBot="1" x14ac:dyDescent="0.25">
      <c r="A6" s="5" t="s">
        <v>2</v>
      </c>
      <c r="B6" s="15">
        <v>0.35881570449999994</v>
      </c>
    </row>
    <row r="7" spans="1:2" ht="17.25" thickBot="1" x14ac:dyDescent="0.25">
      <c r="A7" s="5" t="s">
        <v>3</v>
      </c>
      <c r="B7" s="15">
        <v>4.3341371530000004</v>
      </c>
    </row>
    <row r="8" spans="1:2" ht="17.25" thickBot="1" x14ac:dyDescent="0.25">
      <c r="A8" s="5"/>
      <c r="B8" s="36"/>
    </row>
    <row r="9" spans="1:2" ht="17.25" thickBot="1" x14ac:dyDescent="0.25">
      <c r="A9" s="10" t="s">
        <v>4</v>
      </c>
      <c r="B9" s="36"/>
    </row>
    <row r="10" spans="1:2" ht="17.25" thickBot="1" x14ac:dyDescent="0.25">
      <c r="A10" s="5" t="s">
        <v>5</v>
      </c>
      <c r="B10" s="15">
        <v>0</v>
      </c>
    </row>
    <row r="11" spans="1:2" ht="17.25" thickBot="1" x14ac:dyDescent="0.25">
      <c r="A11" s="5" t="s">
        <v>6</v>
      </c>
      <c r="B11" s="15">
        <v>0.11089000000000002</v>
      </c>
    </row>
    <row r="12" spans="1:2" ht="17.25" thickBot="1" x14ac:dyDescent="0.25">
      <c r="A12" s="5"/>
      <c r="B12" s="36"/>
    </row>
    <row r="13" spans="1:2" ht="17.25" thickBot="1" x14ac:dyDescent="0.25">
      <c r="A13" s="10" t="s">
        <v>7</v>
      </c>
      <c r="B13" s="36"/>
    </row>
    <row r="14" spans="1:2" ht="26.25" thickBot="1" x14ac:dyDescent="0.25">
      <c r="A14" s="5" t="s">
        <v>8</v>
      </c>
      <c r="B14" s="15">
        <v>0</v>
      </c>
    </row>
    <row r="15" spans="1:2" ht="17.25" thickBot="1" x14ac:dyDescent="0.25">
      <c r="A15" s="5" t="s">
        <v>9</v>
      </c>
      <c r="B15" s="15">
        <v>0</v>
      </c>
    </row>
    <row r="16" spans="1:2" ht="17.25" thickBot="1" x14ac:dyDescent="0.25">
      <c r="A16" s="5" t="s">
        <v>10</v>
      </c>
      <c r="B16" s="15">
        <v>0</v>
      </c>
    </row>
    <row r="17" spans="1:2" ht="17.25" thickBot="1" x14ac:dyDescent="0.25">
      <c r="A17" s="5"/>
      <c r="B17" s="36"/>
    </row>
    <row r="18" spans="1:2" ht="17.25" thickBot="1" x14ac:dyDescent="0.25">
      <c r="A18" s="10" t="s">
        <v>11</v>
      </c>
      <c r="B18" s="36"/>
    </row>
    <row r="19" spans="1:2" ht="17.25" thickBot="1" x14ac:dyDescent="0.25">
      <c r="A19" s="5" t="s">
        <v>12</v>
      </c>
      <c r="B19" s="15">
        <v>0</v>
      </c>
    </row>
    <row r="20" spans="1:2" ht="17.25" thickBot="1" x14ac:dyDescent="0.25">
      <c r="A20" s="5" t="s">
        <v>13</v>
      </c>
      <c r="B20" s="15">
        <v>0</v>
      </c>
    </row>
    <row r="21" spans="1:2" ht="17.25" thickBot="1" x14ac:dyDescent="0.25">
      <c r="A21" s="5" t="s">
        <v>14</v>
      </c>
      <c r="B21" s="15">
        <v>0</v>
      </c>
    </row>
    <row r="22" spans="1:2" ht="17.25" thickBot="1" x14ac:dyDescent="0.25">
      <c r="A22" s="5" t="s">
        <v>15</v>
      </c>
      <c r="B22" s="15">
        <v>0</v>
      </c>
    </row>
    <row r="23" spans="1:2" ht="17.25" thickBot="1" x14ac:dyDescent="0.25">
      <c r="A23" s="5" t="s">
        <v>16</v>
      </c>
      <c r="B23" s="15">
        <v>0.23524979562465737</v>
      </c>
    </row>
    <row r="24" spans="1:2" ht="17.25" thickBot="1" x14ac:dyDescent="0.25">
      <c r="A24" s="5" t="s">
        <v>17</v>
      </c>
      <c r="B24" s="15">
        <v>0.81879946904493628</v>
      </c>
    </row>
    <row r="25" spans="1:2" ht="17.25" thickBot="1" x14ac:dyDescent="0.25">
      <c r="A25" s="5" t="s">
        <v>18</v>
      </c>
      <c r="B25" s="15">
        <v>0</v>
      </c>
    </row>
    <row r="26" spans="1:2" ht="17.25" thickBot="1" x14ac:dyDescent="0.25">
      <c r="A26" s="5" t="s">
        <v>19</v>
      </c>
      <c r="B26" s="15">
        <v>0.90569951693243822</v>
      </c>
    </row>
    <row r="27" spans="1:2" ht="17.25" thickBot="1" x14ac:dyDescent="0.25">
      <c r="A27" s="5"/>
      <c r="B27" s="36"/>
    </row>
    <row r="28" spans="1:2" ht="17.25" thickBot="1" x14ac:dyDescent="0.25">
      <c r="A28" s="10" t="s">
        <v>20</v>
      </c>
      <c r="B28" s="36"/>
    </row>
    <row r="29" spans="1:2" ht="17.25" thickBot="1" x14ac:dyDescent="0.25">
      <c r="A29" s="5" t="s">
        <v>21</v>
      </c>
      <c r="B29" s="15">
        <v>0</v>
      </c>
    </row>
    <row r="30" spans="1:2" ht="17.25" thickBot="1" x14ac:dyDescent="0.25">
      <c r="A30" s="5" t="s">
        <v>22</v>
      </c>
      <c r="B30" s="15">
        <v>0</v>
      </c>
    </row>
    <row r="31" spans="1:2" ht="17.25" thickBot="1" x14ac:dyDescent="0.25">
      <c r="A31" s="5"/>
      <c r="B31" s="36"/>
    </row>
    <row r="32" spans="1:2" ht="17.25" thickBot="1" x14ac:dyDescent="0.25">
      <c r="A32" s="10" t="s">
        <v>54</v>
      </c>
      <c r="B32" s="15">
        <f>B26+B24+B25+B23+B22+B21+B20+B19+B16+B15+B14+B11+B10+B7+B6</f>
        <v>6.7635916391020316</v>
      </c>
    </row>
    <row r="33" spans="1:2" ht="17.25" thickBot="1" x14ac:dyDescent="0.25">
      <c r="A33" s="11"/>
      <c r="B33" s="7"/>
    </row>
    <row r="34" spans="1:2" ht="17.25" thickBot="1" x14ac:dyDescent="0.25">
      <c r="A34" s="10" t="s">
        <v>23</v>
      </c>
      <c r="B34" s="7"/>
    </row>
    <row r="35" spans="1:2" ht="26.25" thickBot="1" x14ac:dyDescent="0.25">
      <c r="A35" s="5" t="s">
        <v>72</v>
      </c>
      <c r="B35" s="31">
        <f>(B14+B26++B25+B24+B23+B22+B21+B20+B19)/5000</f>
        <v>3.9194975632040637E-4</v>
      </c>
    </row>
    <row r="36" spans="1:2" ht="26.25" thickBot="1" x14ac:dyDescent="0.25">
      <c r="A36" s="5" t="s">
        <v>55</v>
      </c>
      <c r="B36" s="31">
        <f>B32/B38</f>
        <v>1.2352545915261331E-3</v>
      </c>
    </row>
    <row r="37" spans="1:2" ht="17.25" thickBot="1" x14ac:dyDescent="0.25">
      <c r="A37" s="5"/>
      <c r="B37" s="7"/>
    </row>
    <row r="38" spans="1:2" ht="17.25" thickBot="1" x14ac:dyDescent="0.25">
      <c r="A38" s="5" t="s">
        <v>24</v>
      </c>
      <c r="B38" s="15">
        <v>5475.4636700000001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workbookViewId="0">
      <selection activeCell="A2" sqref="A2"/>
    </sheetView>
  </sheetViews>
  <sheetFormatPr defaultRowHeight="14.25" x14ac:dyDescent="0.2"/>
  <cols>
    <col min="1" max="1" width="44.75" customWidth="1"/>
    <col min="2" max="2" width="27.25" customWidth="1"/>
  </cols>
  <sheetData>
    <row r="1" spans="1:2" ht="16.5" x14ac:dyDescent="0.25">
      <c r="A1" s="14" t="s">
        <v>73</v>
      </c>
      <c r="B1" s="6"/>
    </row>
    <row r="2" spans="1:2" ht="15" x14ac:dyDescent="0.25">
      <c r="A2" s="13" t="s">
        <v>85</v>
      </c>
      <c r="B2" s="6"/>
    </row>
    <row r="3" spans="1:2" ht="15.75" thickBot="1" x14ac:dyDescent="0.3">
      <c r="A3" s="1" t="s">
        <v>75</v>
      </c>
      <c r="B3" s="6"/>
    </row>
    <row r="4" spans="1:2" ht="15" thickBot="1" x14ac:dyDescent="0.25">
      <c r="A4" s="3"/>
      <c r="B4" s="2" t="s">
        <v>0</v>
      </c>
    </row>
    <row r="5" spans="1:2" ht="17.25" thickBot="1" x14ac:dyDescent="0.25">
      <c r="A5" s="10" t="s">
        <v>1</v>
      </c>
      <c r="B5" s="7"/>
    </row>
    <row r="6" spans="1:2" ht="17.25" thickBot="1" x14ac:dyDescent="0.25">
      <c r="A6" s="5" t="s">
        <v>2</v>
      </c>
      <c r="B6" s="15">
        <v>0</v>
      </c>
    </row>
    <row r="7" spans="1:2" ht="17.25" thickBot="1" x14ac:dyDescent="0.25">
      <c r="A7" s="5" t="s">
        <v>3</v>
      </c>
      <c r="B7" s="16">
        <v>0.85599999999999998</v>
      </c>
    </row>
    <row r="8" spans="1:2" ht="17.25" thickBot="1" x14ac:dyDescent="0.25">
      <c r="A8" s="5"/>
      <c r="B8" s="7"/>
    </row>
    <row r="9" spans="1:2" ht="17.25" thickBot="1" x14ac:dyDescent="0.25">
      <c r="A9" s="10" t="s">
        <v>4</v>
      </c>
      <c r="B9" s="7"/>
    </row>
    <row r="10" spans="1:2" ht="17.25" thickBot="1" x14ac:dyDescent="0.25">
      <c r="A10" s="5" t="s">
        <v>5</v>
      </c>
      <c r="B10" s="15">
        <v>0</v>
      </c>
    </row>
    <row r="11" spans="1:2" ht="17.25" thickBot="1" x14ac:dyDescent="0.25">
      <c r="A11" s="5" t="s">
        <v>6</v>
      </c>
      <c r="B11" s="15">
        <v>0</v>
      </c>
    </row>
    <row r="12" spans="1:2" ht="17.25" thickBot="1" x14ac:dyDescent="0.25">
      <c r="A12" s="5"/>
      <c r="B12" s="7"/>
    </row>
    <row r="13" spans="1:2" ht="17.25" thickBot="1" x14ac:dyDescent="0.25">
      <c r="A13" s="10" t="s">
        <v>7</v>
      </c>
      <c r="B13" s="7"/>
    </row>
    <row r="14" spans="1:2" ht="26.25" thickBot="1" x14ac:dyDescent="0.25">
      <c r="A14" s="5" t="s">
        <v>8</v>
      </c>
      <c r="B14" s="15">
        <v>0</v>
      </c>
    </row>
    <row r="15" spans="1:2" ht="17.25" thickBot="1" x14ac:dyDescent="0.25">
      <c r="A15" s="5" t="s">
        <v>9</v>
      </c>
      <c r="B15" s="15">
        <v>0</v>
      </c>
    </row>
    <row r="16" spans="1:2" ht="17.25" thickBot="1" x14ac:dyDescent="0.25">
      <c r="A16" s="5" t="s">
        <v>10</v>
      </c>
      <c r="B16" s="15">
        <v>0</v>
      </c>
    </row>
    <row r="17" spans="1:2" ht="17.25" thickBot="1" x14ac:dyDescent="0.25">
      <c r="A17" s="5"/>
      <c r="B17" s="7"/>
    </row>
    <row r="18" spans="1:2" ht="17.25" thickBot="1" x14ac:dyDescent="0.25">
      <c r="A18" s="10" t="s">
        <v>11</v>
      </c>
      <c r="B18" s="7"/>
    </row>
    <row r="19" spans="1:2" ht="17.25" thickBot="1" x14ac:dyDescent="0.25">
      <c r="A19" s="5" t="s">
        <v>12</v>
      </c>
      <c r="B19" s="15">
        <v>0</v>
      </c>
    </row>
    <row r="20" spans="1:2" ht="17.25" thickBot="1" x14ac:dyDescent="0.25">
      <c r="A20" s="5" t="s">
        <v>13</v>
      </c>
      <c r="B20" s="15">
        <v>0</v>
      </c>
    </row>
    <row r="21" spans="1:2" ht="17.25" thickBot="1" x14ac:dyDescent="0.25">
      <c r="A21" s="5" t="s">
        <v>14</v>
      </c>
      <c r="B21" s="15">
        <v>0</v>
      </c>
    </row>
    <row r="22" spans="1:2" ht="17.25" thickBot="1" x14ac:dyDescent="0.25">
      <c r="A22" s="5" t="s">
        <v>15</v>
      </c>
      <c r="B22" s="15">
        <v>0</v>
      </c>
    </row>
    <row r="23" spans="1:2" ht="17.25" thickBot="1" x14ac:dyDescent="0.25">
      <c r="A23" s="5" t="s">
        <v>16</v>
      </c>
      <c r="B23" s="15">
        <v>0</v>
      </c>
    </row>
    <row r="24" spans="1:2" ht="17.25" thickBot="1" x14ac:dyDescent="0.25">
      <c r="A24" s="5" t="s">
        <v>17</v>
      </c>
      <c r="B24" s="15">
        <v>0</v>
      </c>
    </row>
    <row r="25" spans="1:2" ht="17.25" thickBot="1" x14ac:dyDescent="0.25">
      <c r="A25" s="5" t="s">
        <v>18</v>
      </c>
      <c r="B25" s="15">
        <v>0</v>
      </c>
    </row>
    <row r="26" spans="1:2" ht="17.25" thickBot="1" x14ac:dyDescent="0.25">
      <c r="A26" s="5" t="s">
        <v>19</v>
      </c>
      <c r="B26" s="15">
        <v>0</v>
      </c>
    </row>
    <row r="27" spans="1:2" ht="17.25" thickBot="1" x14ac:dyDescent="0.25">
      <c r="A27" s="5"/>
      <c r="B27" s="7"/>
    </row>
    <row r="28" spans="1:2" ht="17.25" thickBot="1" x14ac:dyDescent="0.25">
      <c r="A28" s="10" t="s">
        <v>20</v>
      </c>
      <c r="B28" s="7"/>
    </row>
    <row r="29" spans="1:2" ht="17.25" thickBot="1" x14ac:dyDescent="0.25">
      <c r="A29" s="5" t="s">
        <v>21</v>
      </c>
      <c r="B29" s="15">
        <v>0</v>
      </c>
    </row>
    <row r="30" spans="1:2" ht="17.25" thickBot="1" x14ac:dyDescent="0.25">
      <c r="A30" s="5" t="s">
        <v>22</v>
      </c>
      <c r="B30" s="15">
        <v>0</v>
      </c>
    </row>
    <row r="31" spans="1:2" ht="17.25" thickBot="1" x14ac:dyDescent="0.25">
      <c r="A31" s="5"/>
      <c r="B31" s="7"/>
    </row>
    <row r="32" spans="1:2" ht="17.25" thickBot="1" x14ac:dyDescent="0.25">
      <c r="A32" s="10" t="s">
        <v>54</v>
      </c>
      <c r="B32" s="15">
        <f>B26+B24+B25+B23+B22+B21+B20+B19+B16+B15+B14+B11+B10+B7+B6</f>
        <v>0.85599999999999998</v>
      </c>
    </row>
    <row r="33" spans="1:2" ht="17.25" thickBot="1" x14ac:dyDescent="0.25">
      <c r="A33" s="11"/>
      <c r="B33" s="7"/>
    </row>
    <row r="34" spans="1:2" ht="17.25" thickBot="1" x14ac:dyDescent="0.25">
      <c r="A34" s="10" t="s">
        <v>23</v>
      </c>
      <c r="B34" s="7"/>
    </row>
    <row r="35" spans="1:2" ht="26.25" thickBot="1" x14ac:dyDescent="0.25">
      <c r="A35" s="5" t="s">
        <v>72</v>
      </c>
      <c r="B35" s="31">
        <f>(B14+B26++B25+B24+B23+B22+B21+B20+B19)/2100</f>
        <v>0</v>
      </c>
    </row>
    <row r="36" spans="1:2" ht="26.25" thickBot="1" x14ac:dyDescent="0.25">
      <c r="A36" s="5" t="s">
        <v>55</v>
      </c>
      <c r="B36" s="31">
        <f>B32/B38</f>
        <v>4.0761904761904761E-4</v>
      </c>
    </row>
    <row r="37" spans="1:2" ht="17.25" thickBot="1" x14ac:dyDescent="0.25">
      <c r="A37" s="5"/>
      <c r="B37" s="7"/>
    </row>
    <row r="38" spans="1:2" ht="17.25" thickBot="1" x14ac:dyDescent="0.25">
      <c r="A38" s="5" t="s">
        <v>24</v>
      </c>
      <c r="B38" s="15">
        <v>2100</v>
      </c>
    </row>
    <row r="39" spans="1:2" ht="15" x14ac:dyDescent="0.25">
      <c r="A39" s="12"/>
      <c r="B3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10</vt:i4>
      </vt:variant>
    </vt:vector>
  </HeadingPairs>
  <TitlesOfParts>
    <vt:vector size="10" baseType="lpstr">
      <vt:lpstr>נספח 1</vt:lpstr>
      <vt:lpstr>נספח 2</vt:lpstr>
      <vt:lpstr>נספח 3</vt:lpstr>
      <vt:lpstr>נספח 1 - מרכזית לפיצויים</vt:lpstr>
      <vt:lpstr>נספח 1 - פיצויים עד 15% מניות</vt:lpstr>
      <vt:lpstr>נספח 1 - מרכזית לפיצויים שקלי</vt:lpstr>
      <vt:lpstr>נספח 1 - מרכזית צמוד מדד</vt:lpstr>
      <vt:lpstr>נספח 1 - מרכזית לפיצויים מניות</vt:lpstr>
      <vt:lpstr>נספח 1-פיצויים מחקה מדד אג"ח</vt:lpstr>
      <vt:lpstr>נספח1-פיצויים מחקה מדדים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2015-08-02T08:25:55Z</dcterms:modified>
</cp:coreProperties>
</file>