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tables/table8.xml" ContentType="application/vnd.openxmlformats-officedocument.spreadsheetml.table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tables/table9.xml" ContentType="application/vnd.openxmlformats-officedocument.spreadsheetml.table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ables/table11.xml" ContentType="application/vnd.openxmlformats-officedocument.spreadsheetml.table+xml"/>
  <Override PartName="/xl/drawings/drawing10.xml" ContentType="application/vnd.openxmlformats-officedocument.drawing+xml"/>
  <Override PartName="/xl/worksheets/sheet10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worksheets/sheet11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worksheets/sheet12.xml" ContentType="application/vnd.openxmlformats-officedocument.spreadsheetml.worksheet+xml"/>
  <Override PartName="/xl/tables/table14.xml" ContentType="application/vnd.openxmlformats-officedocument.spreadsheetml.table+xml"/>
  <Override PartName="/xl/drawings/drawing13.xml" ContentType="application/vnd.openxmlformats-officedocument.drawing+xml"/>
  <Override PartName="/xl/worksheets/sheet13.xml" ContentType="application/vnd.openxmlformats-officedocument.spreadsheetml.worksheet+xml"/>
  <Override PartName="/xl/tables/table15.xml" ContentType="application/vnd.openxmlformats-officedocument.spreadsheetml.table+xml"/>
  <Override PartName="/xl/drawings/drawing14.xml" ContentType="application/vnd.openxmlformats-officedocument.drawing+xml"/>
  <Override PartName="/xl/worksheets/sheet14.xml" ContentType="application/vnd.openxmlformats-officedocument.spreadsheetml.worksheet+xml"/>
  <Override PartName="/xl/tables/table16.xml" ContentType="application/vnd.openxmlformats-officedocument.spreadsheetml.table+xml"/>
  <Override PartName="/xl/drawings/drawing15.xml" ContentType="application/vnd.openxmlformats-officedocument.drawing+xml"/>
  <Override PartName="/xl/worksheets/sheet15.xml" ContentType="application/vnd.openxmlformats-officedocument.spreadsheetml.worksheet+xml"/>
  <Override PartName="/xl/tables/table17.xml" ContentType="application/vnd.openxmlformats-officedocument.spreadsheetml.table+xml"/>
  <Override PartName="/xl/drawings/drawing16.xml" ContentType="application/vnd.openxmlformats-officedocument.drawing+xml"/>
  <Override PartName="/xl/worksheets/sheet16.xml" ContentType="application/vnd.openxmlformats-officedocument.spreadsheetml.worksheet+xml"/>
  <Override PartName="/xl/tables/table18.xml" ContentType="application/vnd.openxmlformats-officedocument.spreadsheetml.table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tables/table19.xml" ContentType="application/vnd.openxmlformats-officedocument.spreadsheetml.table+xml"/>
  <Override PartName="/xl/drawings/drawing18.xml" ContentType="application/vnd.openxmlformats-officedocument.drawing+xml"/>
  <Override PartName="/xl/worksheets/sheet18.xml" ContentType="application/vnd.openxmlformats-officedocument.spreadsheetml.worksheet+xml"/>
  <Override PartName="/xl/tables/table20.xml" ContentType="application/vnd.openxmlformats-officedocument.spreadsheetml.table+xml"/>
  <Override PartName="/xl/drawings/drawing19.xml" ContentType="application/vnd.openxmlformats-officedocument.drawing+xml"/>
  <Override PartName="/xl/worksheets/sheet19.xml" ContentType="application/vnd.openxmlformats-officedocument.spreadsheetml.worksheet+xml"/>
  <Override PartName="/xl/tables/table21.xml" ContentType="application/vnd.openxmlformats-officedocument.spreadsheetml.table+xml"/>
  <Override PartName="/xl/drawings/drawing20.xml" ContentType="application/vnd.openxmlformats-officedocument.drawing+xml"/>
  <Override PartName="/xl/worksheets/sheet20.xml" ContentType="application/vnd.openxmlformats-officedocument.spreadsheetml.worksheet+xml"/>
  <Override PartName="/xl/tables/table22.xml" ContentType="application/vnd.openxmlformats-officedocument.spreadsheetml.table+xml"/>
  <Override PartName="/xl/drawings/drawing21.xml" ContentType="application/vnd.openxmlformats-officedocument.drawing+xml"/>
  <Override PartName="/xl/worksheets/sheet21.xml" ContentType="application/vnd.openxmlformats-officedocument.spreadsheetml.worksheet+xml"/>
  <Override PartName="/xl/tables/table23.xml" ContentType="application/vnd.openxmlformats-officedocument.spreadsheetml.table+xml"/>
  <Override PartName="/xl/drawings/drawing22.xml" ContentType="application/vnd.openxmlformats-officedocument.drawing+xml"/>
  <Override PartName="/xl/worksheets/sheet22.xml" ContentType="application/vnd.openxmlformats-officedocument.spreadsheetml.worksheet+xml"/>
  <Override PartName="/xl/tables/table24.xml" ContentType="application/vnd.openxmlformats-officedocument.spreadsheetml.table+xml"/>
  <Override PartName="/xl/drawings/drawing23.xml" ContentType="application/vnd.openxmlformats-officedocument.drawing+xml"/>
  <Override PartName="/xl/worksheets/sheet23.xml" ContentType="application/vnd.openxmlformats-officedocument.spreadsheetml.worksheet+xml"/>
  <Override PartName="/xl/tables/table25.xml" ContentType="application/vnd.openxmlformats-officedocument.spreadsheetml.table+xml"/>
  <Override PartName="/xl/drawings/drawing24.xml" ContentType="application/vnd.openxmlformats-officedocument.drawing+xml"/>
  <Override PartName="/xl/worksheets/sheet24.xml" ContentType="application/vnd.openxmlformats-officedocument.spreadsheetml.worksheet+xml"/>
  <Override PartName="/xl/tables/table26.xml" ContentType="application/vnd.openxmlformats-officedocument.spreadsheetml.table+xml"/>
  <Override PartName="/xl/drawings/drawing25.xml" ContentType="application/vnd.openxmlformats-officedocument.drawing+xml"/>
  <Override PartName="/xl/worksheets/sheet25.xml" ContentType="application/vnd.openxmlformats-officedocument.spreadsheetml.worksheet+xml"/>
  <Override PartName="/xl/tables/table27.xml" ContentType="application/vnd.openxmlformats-officedocument.spreadsheetml.table+xml"/>
  <Override PartName="/xl/drawings/drawing26.xml" ContentType="application/vnd.openxmlformats-officedocument.drawing+xml"/>
  <Override PartName="/xl/worksheets/sheet26.xml" ContentType="application/vnd.openxmlformats-officedocument.spreadsheetml.worksheet+xml"/>
  <Override PartName="/xl/tables/table28.xml" ContentType="application/vnd.openxmlformats-officedocument.spreadsheetml.table+xml"/>
  <Override PartName="/xl/drawings/drawing27.xml" ContentType="application/vnd.openxmlformats-officedocument.drawing+xml"/>
  <Override PartName="/xl/worksheets/sheet27.xml" ContentType="application/vnd.openxmlformats-officedocument.spreadsheetml.worksheet+xml"/>
  <Override PartName="/xl/tables/table29.xml" ContentType="application/vnd.openxmlformats-officedocument.spreadsheetml.table+xml"/>
  <Override PartName="/xl/drawings/drawing28.xml" ContentType="application/vnd.openxmlformats-officedocument.drawing+xml"/>
  <Override PartName="/xl/worksheets/sheet28.xml" ContentType="application/vnd.openxmlformats-officedocument.spreadsheetml.worksheet+xml"/>
  <Override PartName="/xl/tables/table30.xml" ContentType="application/vnd.openxmlformats-officedocument.spreadsheetml.table+xml"/>
  <Override PartName="/xl/drawings/drawing29.xml" ContentType="application/vnd.openxmlformats-officedocument.drawing+xml"/>
  <Override PartName="/xl/worksheets/sheet29.xml" ContentType="application/vnd.openxmlformats-officedocument.spreadsheetml.worksheet+xml"/>
  <Override PartName="/xl/tables/table31.xml" ContentType="application/vnd.openxmlformats-officedocument.spreadsheetml.table+xml"/>
  <Override PartName="/xl/drawings/drawing30.xml" ContentType="application/vnd.openxmlformats-officedocument.drawing+xml"/>
  <Override PartName="/xl/worksheets/sheet3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Default Extension="jpg" ContentType="image/jpeg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NETAPP\H_Account$\דוד דוד\השקעות לא סחירות\דוחות לאוצר קבוצת הפניקס\שנת 2022\0322\גמל\נכס בודד\לאוצר\קבצים מונגשים\"/>
    </mc:Choice>
  </mc:AlternateContent>
  <bookViews>
    <workbookView xWindow="-120" yWindow="-120" windowWidth="29040" windowHeight="15720" activeTab="0"/>
  </bookViews>
  <sheets>
    <sheet name="סכום נכסי הקרן" sheetId="1" r:id="rId2"/>
    <sheet name="מזומנים" sheetId="2" r:id="rId3"/>
    <sheet name="תעודות התחייבות ממשלתיות" sheetId="3" r:id="rId4"/>
    <sheet name="תעודות חוב מסחריות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4"/>
    <externalReference r:id="rId35"/>
  </externalReferences>
  <definedNames/>
  <calcPr calcId="191029"/>
  <extLst/>
</workbook>
</file>

<file path=xl/calcChain.xml><?xml version="1.0" encoding="utf-8"?>
<calcChain xmlns="http://schemas.openxmlformats.org/spreadsheetml/2006/main">
  <c r="F65" i="17" l="1"/>
</calcChain>
</file>

<file path=xl/sharedStrings.xml><?xml version="1.0" encoding="utf-8"?>
<sst xmlns="http://schemas.openxmlformats.org/spreadsheetml/2006/main" count="18776" uniqueCount="4721">
  <si>
    <t>תאריך הדיווח:</t>
  </si>
  <si>
    <t>31/03/2022</t>
  </si>
  <si>
    <t>החברה המדווחת:</t>
  </si>
  <si>
    <t>הפניקס פנסיה וגמל בע"מ</t>
  </si>
  <si>
    <t>שם מסלול/קרן/קופה:</t>
  </si>
  <si>
    <t>אקסלנס גמל להשקעה כל (573)</t>
  </si>
  <si>
    <t>מספר מסלול/קרן/קופה:</t>
  </si>
  <si>
    <t>7908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</si>
  <si>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</si>
  <si>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</si>
  <si>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</si>
  <si>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</si>
  <si>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</si>
  <si>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</si>
  <si>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</si>
  <si>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</si>
  <si>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</si>
  <si>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</si>
  <si>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</si>
  <si>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</si>
  <si>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</si>
  <si>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</si>
  <si>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</si>
  <si>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</si>
  <si>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</si>
  <si>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</si>
  <si>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</si>
  <si>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</si>
  <si>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</si>
  <si>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</si>
  <si>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</si>
  <si>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</si>
  <si>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</si>
  <si>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</si>
  <si>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</si>
  <si>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</si>
  <si>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</si>
  <si>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</si>
  <si>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</si>
  <si>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</si>
  <si>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</si>
  <si>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</si>
  <si>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</si>
  <si>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</si>
  <si>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</si>
  <si>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</si>
  <si>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</si>
  <si>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</si>
  <si>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</si>
  <si>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</si>
  <si>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</si>
  <si>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</si>
  <si>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</si>
  <si>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</si>
  <si>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</si>
  <si>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</si>
  <si>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</si>
  <si>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</si>
  <si>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פזו צילי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</si>
  <si>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</si>
  <si>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</si>
  <si>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</si>
  <si>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</si>
  <si>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</si>
  <si>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</si>
  <si>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</si>
  <si>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</si>
  <si>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</si>
  <si>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</si>
  <si>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</si>
  <si>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</si>
  <si>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</si>
  <si>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</si>
  <si>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</si>
  <si>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</si>
  <si>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</si>
  <si>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</si>
  <si>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</si>
  <si>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</si>
  <si>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</si>
  <si>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</si>
  <si>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לו רומני</t>
  </si>
  <si>
    <t>לירה לבנונית</t>
  </si>
  <si>
    <t>לירה מצרית</t>
  </si>
  <si>
    <t>רופי אינדונזי</t>
  </si>
  <si>
    <t>לב בולגרי</t>
  </si>
  <si>
    <t>גריבניה אוקראיני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</si>
  <si>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</si>
  <si>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</si>
  <si>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</si>
  <si>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</si>
  <si>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</si>
  <si>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</si>
  <si>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</si>
  <si>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סה"כ מזומנים ושווי מזומנים</t>
  </si>
  <si>
    <t>סה"כ בישראל:</t>
  </si>
  <si>
    <t>יתרות מזומנים ועו"ש בש"ח</t>
  </si>
  <si>
    <t>מזומן (מזרחי)</t>
  </si>
  <si>
    <t>ilAAA</t>
  </si>
  <si>
    <t>S&amp;P מעלות</t>
  </si>
  <si>
    <t>שקל חדש</t>
  </si>
  <si>
    <t>יתרות מזומנים ועו"ש נקובים במט"ח</t>
  </si>
  <si>
    <t>נייר הפרשים (מזרחי)</t>
  </si>
  <si>
    <t>ilBBB+</t>
  </si>
  <si>
    <t>אירו (מזרחי)</t>
  </si>
  <si>
    <t>דולר אוסטרלי (מזרחי)</t>
  </si>
  <si>
    <t>דולר אמריקאי (מזרחי)</t>
  </si>
  <si>
    <t>דולר הונג קונג (מזרחי)</t>
  </si>
  <si>
    <t>דולר ניו-זילנד (מזרחי)</t>
  </si>
  <si>
    <t>דולר קנדי (מזרחי)</t>
  </si>
  <si>
    <t>זלוטי פולני (מזרחי)</t>
  </si>
  <si>
    <t>יורו עתידי (מזרחי)</t>
  </si>
  <si>
    <t>יין יפני (מזרחי)</t>
  </si>
  <si>
    <t>כתר נורבגי (מזרחי)</t>
  </si>
  <si>
    <t>כתר שבדי (מזרחי)</t>
  </si>
  <si>
    <t>לירה שטרלינג (מזרחי)</t>
  </si>
  <si>
    <t>מזומן לירה שטרלינג (מזרחי)</t>
  </si>
  <si>
    <t>פרנק שווצרי (מזרחי)</t>
  </si>
  <si>
    <t>רובל רוסי (מזרחי)</t>
  </si>
  <si>
    <t>פח"ק/פר"י</t>
  </si>
  <si>
    <t>פח"ק (מזרחי)</t>
  </si>
  <si>
    <t>פק"מ לתקופה של עד שלושה חודשים</t>
  </si>
  <si>
    <t>פיקדון דיסקונט שקלי 0.25 10.11.222</t>
  </si>
  <si>
    <t>פיקדון לאומי 06.02.23 ב 0.4</t>
  </si>
  <si>
    <t>פיקדון מזרחי 0.27 14.10.2022</t>
  </si>
  <si>
    <t>פיקדון מזרחי 0.27 שקלי 29.22-29.09.22</t>
  </si>
  <si>
    <t>פיקדון מזרחי 1.6.2022</t>
  </si>
  <si>
    <t>פיקדון מזרחי 21.6.2022</t>
  </si>
  <si>
    <t>פיקדון מזרחי 5.5.2022</t>
  </si>
  <si>
    <t>פיקדון מזרחי 6.6.2022</t>
  </si>
  <si>
    <t>פיקדון מזרחי 9.5.2022</t>
  </si>
  <si>
    <t>פיקדון פועלים 20.01.2023 0.3003</t>
  </si>
  <si>
    <t>פיקדון פועלים 25.01.23 0.3329</t>
  </si>
  <si>
    <t>פיקדון שנתי מזרחי 05.9.2022</t>
  </si>
  <si>
    <t>פיקדון שנתי מזרחי 1.8.2022-</t>
  </si>
  <si>
    <t>פיקדון שנתי מזרחי 12.9.2022</t>
  </si>
  <si>
    <t>פיקדון שנתי מזרחי 14.11.2022</t>
  </si>
  <si>
    <t>פיקדון שנתי מזרחי 15.8.22</t>
  </si>
  <si>
    <t>פיקדון שנתי מזרחי 17.5.2022</t>
  </si>
  <si>
    <t>פיקדון שנתי מזרחי 19.9.2022</t>
  </si>
  <si>
    <t>פיקדון שנתי מזרחי 20.7.2022-</t>
  </si>
  <si>
    <t>פיקדון שנתי מזרחי 22.8.2022</t>
  </si>
  <si>
    <t>פיקדון שנתי מזרחי 27.6.21-27.6.22</t>
  </si>
  <si>
    <t>פיקדון שנתי מזרחי 29.8.2022</t>
  </si>
  <si>
    <t>פיקדון שנתי מזרחי 4.7.2022-</t>
  </si>
  <si>
    <t>פיקדון שנתי מזרחי 8.12.2023</t>
  </si>
  <si>
    <t>פיקדון-מזרחי עסקים קטנים</t>
  </si>
  <si>
    <t>פקדון לאומי 06.02.2023</t>
  </si>
  <si>
    <t>פקדון לאומי 1.11.2022</t>
  </si>
  <si>
    <t>פקדון לאומי 12.12.2022</t>
  </si>
  <si>
    <t>פקדון לאומי 13.7.2022</t>
  </si>
  <si>
    <t>פקדון לאומי 14.2.2023</t>
  </si>
  <si>
    <t>פקדון לאומי 15.6.2022</t>
  </si>
  <si>
    <t>פקדון לאומי 19.5.2022</t>
  </si>
  <si>
    <t>פקדון לאומי 25.7.2022</t>
  </si>
  <si>
    <t>פקדון לאומי 8.8.2022</t>
  </si>
  <si>
    <t>פקדון מזרחי  לא צמוד 0.27% 06.07.2022</t>
  </si>
  <si>
    <t>פקדון פועלים 08.06.2022</t>
  </si>
  <si>
    <t>פקדון פועלים לא צמוד 0.27 % 23.05.22</t>
  </si>
  <si>
    <t>פקדון פועלים לא צמוד 10.10.2023</t>
  </si>
  <si>
    <t>פקדון פועלים לא צמוד 11.4.2022</t>
  </si>
  <si>
    <t>פקדון פועלים לא צמוד 17.10.2023</t>
  </si>
  <si>
    <t>פקדון פועלים לא צמוד 19.12.2022</t>
  </si>
  <si>
    <t>פקדון פועלים לא צמוד 20.2.2023</t>
  </si>
  <si>
    <t>פקדון פועלים לא צמוד 22.11.2022</t>
  </si>
  <si>
    <t>פקדון פועלים לא צמוד 23.01.2023</t>
  </si>
  <si>
    <t>פקדון פועלים לא צמוד 24.10.2023</t>
  </si>
  <si>
    <t>פקדון פועלים לא צמוד 25.8.2022</t>
  </si>
  <si>
    <t>פקדון פועלים לא צמוד 26.12.2023</t>
  </si>
  <si>
    <t>פקדון פועלים לא צמוד 3.10.2022</t>
  </si>
  <si>
    <t>פקדון פועלים לא צמוד 7.11.2023</t>
  </si>
  <si>
    <t>פקדון ירושלים 0.3 עד 30.4.2023</t>
  </si>
  <si>
    <t>ilAA-</t>
  </si>
  <si>
    <t>פקדון ירושלים 0.4 עד 30.4.2023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</si>
  <si>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</si>
  <si>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</si>
  <si>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</si>
  <si>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MONEY EUR HSBC</t>
  </si>
  <si>
    <t>לאומי -ביטחונות CSA דולר</t>
  </si>
  <si>
    <t>פועלים -ביטחונות CSA דולר</t>
  </si>
  <si>
    <t>JP אגח חול -ביטחונות CSA</t>
  </si>
  <si>
    <t>ilA-</t>
  </si>
  <si>
    <t>JP אגח קונצרני סחיר -ביטחונות CSA</t>
  </si>
  <si>
    <t>JPMORGAN-ביטחונות CSA מטבע 19</t>
  </si>
  <si>
    <t>CSA סיטי ביטחונות</t>
  </si>
  <si>
    <t>GS-ביטחונות CSA</t>
  </si>
  <si>
    <t>MARGIN BR USD</t>
  </si>
  <si>
    <t>סיטיבנק  אגח חול -ביטחונות CSA</t>
  </si>
  <si>
    <t>נע ביטחונות CSA במטבע 19</t>
  </si>
  <si>
    <t>NR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</si>
  <si>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</si>
  <si>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</si>
  <si>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</si>
  <si>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</si>
  <si>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</si>
  <si>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</si>
  <si>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</si>
  <si>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</si>
  <si>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</si>
  <si>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</si>
  <si>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</si>
  <si>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</si>
  <si>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ממשל צמודה 0529</t>
  </si>
  <si>
    <t>ממשל צמודה 0545</t>
  </si>
  <si>
    <t>ממשל צמודה 0726</t>
  </si>
  <si>
    <t>ממשל צמודה 0841</t>
  </si>
  <si>
    <t>ממשל צמודה 1025</t>
  </si>
  <si>
    <t>ממשל צמודה 1131</t>
  </si>
  <si>
    <t>ממשל צמודה 1151</t>
  </si>
  <si>
    <t>ממשלתי צמוד 0527</t>
  </si>
  <si>
    <t>ממשלתי צמוד 0536</t>
  </si>
  <si>
    <t>ממשלתי צמוד 0922</t>
  </si>
  <si>
    <t>ממשלתי צמוד 0923</t>
  </si>
  <si>
    <t>סה"כ לא צמודות</t>
  </si>
  <si>
    <t>מלווה קצר מועד (מק"מ)</t>
  </si>
  <si>
    <t>מ.ק.מ.      512</t>
  </si>
  <si>
    <t>מ.ק.מ.      712</t>
  </si>
  <si>
    <t>מ.ק.מ.      812</t>
  </si>
  <si>
    <t>מ.ק.מ.     1212</t>
  </si>
  <si>
    <t>מק"מ 313</t>
  </si>
  <si>
    <t>מק"מ 412</t>
  </si>
  <si>
    <t>מק"מ 622</t>
  </si>
  <si>
    <t>שחר</t>
  </si>
  <si>
    <t>אגח ממשלתי שחר</t>
  </si>
  <si>
    <t>ממשל שקלי 1123</t>
  </si>
  <si>
    <t>ממשל שקלי 330</t>
  </si>
  <si>
    <t>ממשל שקלית 0142</t>
  </si>
  <si>
    <t>ממשל שקלית 0226</t>
  </si>
  <si>
    <t>ממשל שקלית 0323</t>
  </si>
  <si>
    <t>ממשל שקלית 0327</t>
  </si>
  <si>
    <t>ממשל שקלית 0425</t>
  </si>
  <si>
    <t>ממשל שקלית 0537</t>
  </si>
  <si>
    <t>ממשל שקלית 0722</t>
  </si>
  <si>
    <t>ממשל שקלית 0723</t>
  </si>
  <si>
    <t>ממשל שקלית 0928</t>
  </si>
  <si>
    <t>ממשל שקלית 1024</t>
  </si>
  <si>
    <t>ממשל שקלית 1122</t>
  </si>
  <si>
    <t>ממשל שקלית 1152</t>
  </si>
  <si>
    <t>ממשלתי שקלי 0324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</si>
  <si>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</si>
  <si>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</si>
  <si>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</si>
  <si>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</si>
  <si>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</si>
  <si>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</si>
  <si>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</si>
  <si>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</si>
  <si>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ISRA L 4.125 1/17/48</t>
  </si>
  <si>
    <t>US46513YJJ82</t>
  </si>
  <si>
    <t>FWB</t>
  </si>
  <si>
    <t>A1</t>
  </si>
  <si>
    <t>Moodys</t>
  </si>
  <si>
    <t>ISRAE 4.5 01/43</t>
  </si>
  <si>
    <t>US4651387N91</t>
  </si>
  <si>
    <t>אחר</t>
  </si>
  <si>
    <t>ISRAEL 2.75 07/</t>
  </si>
  <si>
    <t>US46513JB346</t>
  </si>
  <si>
    <t>סה"כ אג"ח שהנפיקו ממשלות זרות בחו"ל</t>
  </si>
  <si>
    <t>IFC 6.3 11/25/2024</t>
  </si>
  <si>
    <t>US45950VEM46</t>
  </si>
  <si>
    <t>NASDAQ</t>
  </si>
  <si>
    <t>Aaa</t>
  </si>
  <si>
    <t>MBONO 5 3/4 03/05/26</t>
  </si>
  <si>
    <t>MX0MGO0000Y4</t>
  </si>
  <si>
    <t>Baa1</t>
  </si>
  <si>
    <t>MBONO 7.5 06/03/27</t>
  </si>
  <si>
    <t>MX0MGO0000D8</t>
  </si>
  <si>
    <t>MBONO 8 1/2 11/18/2038</t>
  </si>
  <si>
    <t>MX0MGO0000J5</t>
  </si>
  <si>
    <t>EBRD 5 01/27/25</t>
  </si>
  <si>
    <t>XS2289828902</t>
  </si>
  <si>
    <t>LSE</t>
  </si>
  <si>
    <t>BBB-</t>
  </si>
  <si>
    <t>פנימי</t>
  </si>
  <si>
    <t>IBRD 0 30/06/25</t>
  </si>
  <si>
    <t>XS1623002703</t>
  </si>
  <si>
    <t>RFLB 7% 08/16/2023</t>
  </si>
  <si>
    <t>RU000A0JU4L3</t>
  </si>
  <si>
    <t>Baa3</t>
  </si>
  <si>
    <t>RFLB 7.95 7/10/26</t>
  </si>
  <si>
    <t>RU000A0ZZYW2</t>
  </si>
  <si>
    <t>RFLB 8.15 02/03/2027</t>
  </si>
  <si>
    <t>RU000A0JS3W6</t>
  </si>
  <si>
    <t>BRAZIL 10 1/4 01/10/28</t>
  </si>
  <si>
    <t>US105756BN96</t>
  </si>
  <si>
    <t>BB-</t>
  </si>
  <si>
    <t>S&amp;P</t>
  </si>
  <si>
    <t>RFLB 7% 07/30/36</t>
  </si>
  <si>
    <t>RU000A103BR0</t>
  </si>
  <si>
    <t>RFLB6.1%07/35</t>
  </si>
  <si>
    <t>RU000A101F94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</si>
  <si>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</si>
  <si>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</si>
  <si>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</si>
  <si>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</si>
  <si>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</si>
  <si>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דיסק מנ מסחרי 1</t>
  </si>
  <si>
    <t>בנקים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</si>
  <si>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</si>
  <si>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</si>
  <si>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</si>
  <si>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</si>
  <si>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</si>
  <si>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</si>
  <si>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 הנפק אגח י</t>
  </si>
  <si>
    <t>בינל הנפק אגח יא</t>
  </si>
  <si>
    <t>דיסק מנ אגח טו</t>
  </si>
  <si>
    <t>לאומי אגח 179</t>
  </si>
  <si>
    <t>לאומי אגח 181</t>
  </si>
  <si>
    <t>Aaa.il</t>
  </si>
  <si>
    <t>מידרוג</t>
  </si>
  <si>
    <t>לאומי אגח 182</t>
  </si>
  <si>
    <t>לאומי אגח 183</t>
  </si>
  <si>
    <t>מז טפ הנפ אגח57</t>
  </si>
  <si>
    <t>מז טפ הנפ אגח58</t>
  </si>
  <si>
    <t>מז טפ הנפ אגח59</t>
  </si>
  <si>
    <t>מז טפ הנפ אגח61</t>
  </si>
  <si>
    <t>מז טפ הנפק   44</t>
  </si>
  <si>
    <t>מז טפ הנפק   52</t>
  </si>
  <si>
    <t>מז טפ הנפק 49</t>
  </si>
  <si>
    <t>מז טפ הנפק 51</t>
  </si>
  <si>
    <t>מזרחי הנפקות אג42</t>
  </si>
  <si>
    <t>מזרחי הנפקות אג45</t>
  </si>
  <si>
    <t>מזרחי הנפקות אג46</t>
  </si>
  <si>
    <t>מזרחי טפחות הנפ אגח 62</t>
  </si>
  <si>
    <t>מקורות אג"ח 11</t>
  </si>
  <si>
    <t>שירותים</t>
  </si>
  <si>
    <t>מקורות אגח 10</t>
  </si>
  <si>
    <t>מרכנתיל הנ אגחג</t>
  </si>
  <si>
    <t>מרכנתיל הנ אגחד</t>
  </si>
  <si>
    <t>פועלים אג"ח 200</t>
  </si>
  <si>
    <t>פועלים הנ אגח35</t>
  </si>
  <si>
    <t>פועלים הנפ אג32</t>
  </si>
  <si>
    <t>פועלים הנפ אגח 34</t>
  </si>
  <si>
    <t>פועלים הנפ אגח36</t>
  </si>
  <si>
    <t>דיסקונט מנפיקים הת4</t>
  </si>
  <si>
    <t>ilAA+</t>
  </si>
  <si>
    <t>דסקט.ק10 כת. הת. נד</t>
  </si>
  <si>
    <t>וילאר אג6</t>
  </si>
  <si>
    <t>נדל"ן מניב בישראל</t>
  </si>
  <si>
    <t>חשמל     אגח 32</t>
  </si>
  <si>
    <t>אנרגיה</t>
  </si>
  <si>
    <t>חשמל אג27</t>
  </si>
  <si>
    <t>חשמל אג29</t>
  </si>
  <si>
    <t>חשמל אגח 31</t>
  </si>
  <si>
    <t>נמלי ישר   אגחד</t>
  </si>
  <si>
    <t>Aa1.il</t>
  </si>
  <si>
    <t>נמלי ישראל אגח ב</t>
  </si>
  <si>
    <t>נמלי ישראל אגחא</t>
  </si>
  <si>
    <t>נתיבי גז אג4</t>
  </si>
  <si>
    <t>עזריאלי אג"ח ב'</t>
  </si>
  <si>
    <t>עזריאלי אג"ח ד'</t>
  </si>
  <si>
    <t>עזריאלי אג"ח ח'</t>
  </si>
  <si>
    <t>עזריאלי אגח ה</t>
  </si>
  <si>
    <t>עזריאלי אגח ו</t>
  </si>
  <si>
    <t>עזריאלי אגח ז'</t>
  </si>
  <si>
    <t>פועלים הנ הת טו</t>
  </si>
  <si>
    <t>פועלים הנפ יד</t>
  </si>
  <si>
    <t>רכבת ישר  אגח ג</t>
  </si>
  <si>
    <t>אמות      אגח ח</t>
  </si>
  <si>
    <t>ilAA</t>
  </si>
  <si>
    <t>אמות אג"ח ב'</t>
  </si>
  <si>
    <t>אמות אג4</t>
  </si>
  <si>
    <t>אמות אגח ו</t>
  </si>
  <si>
    <t>אמות אגח ח-הפחתה</t>
  </si>
  <si>
    <t>ארפורט    אגח ט</t>
  </si>
  <si>
    <t>ארפורט אג5</t>
  </si>
  <si>
    <t>ביג      אגח טז</t>
  </si>
  <si>
    <t>ביג אג"ח י"ג</t>
  </si>
  <si>
    <t>ביג אגח ח'</t>
  </si>
  <si>
    <t>ביג אגח יא</t>
  </si>
  <si>
    <t>ביג אגח יד</t>
  </si>
  <si>
    <t>ביג אגח יז</t>
  </si>
  <si>
    <t>בראק אן וי ב'</t>
  </si>
  <si>
    <t>נדל"ן מניב בחו"ל</t>
  </si>
  <si>
    <t>בראק אן וי ג'</t>
  </si>
  <si>
    <t>גב ים אגח ט</t>
  </si>
  <si>
    <t>גב ים ו</t>
  </si>
  <si>
    <t>וילאר אג9</t>
  </si>
  <si>
    <t>ישרס אג"ח ט"ו</t>
  </si>
  <si>
    <t>ישרס אגח יח</t>
  </si>
  <si>
    <t>לאומי התח נד 401</t>
  </si>
  <si>
    <t>לאומי התח נד 403</t>
  </si>
  <si>
    <t>לאומי התח נד402</t>
  </si>
  <si>
    <t>לאומי התח נד405</t>
  </si>
  <si>
    <t>לאומי התח נדח 404</t>
  </si>
  <si>
    <t>מבנה אגח כה</t>
  </si>
  <si>
    <t>מבני תעש אגח כג</t>
  </si>
  <si>
    <t>מבני תעש אגח כד</t>
  </si>
  <si>
    <t>מבני תעשיה אג17</t>
  </si>
  <si>
    <t>מבני תעשיה אג18</t>
  </si>
  <si>
    <t>מבני תעשיה אג20</t>
  </si>
  <si>
    <t>מבני תעשיה יט'</t>
  </si>
  <si>
    <t>מליסרון  אגח יג</t>
  </si>
  <si>
    <t>מליסרון  אגח16</t>
  </si>
  <si>
    <t>מליסרון אג יט</t>
  </si>
  <si>
    <t>מליסרון אג"ח י'</t>
  </si>
  <si>
    <t>מליסרון אג"ח יא'</t>
  </si>
  <si>
    <t>מליסרון אג"ח יד'</t>
  </si>
  <si>
    <t>מליסרון אג17</t>
  </si>
  <si>
    <t>מליסרון אג18</t>
  </si>
  <si>
    <t>מליסרון אג6</t>
  </si>
  <si>
    <t>מליסרון אגח יד-הפחתה</t>
  </si>
  <si>
    <t>בנייה</t>
  </si>
  <si>
    <t>מליסרון אגח יז-הפחתה</t>
  </si>
  <si>
    <t>מליסרון אגח כ</t>
  </si>
  <si>
    <t>פועלים הנ הת יט</t>
  </si>
  <si>
    <t>פועלים הנ הת כ' קוקו</t>
  </si>
  <si>
    <t>פועלים הנ הת כא' קוקו</t>
  </si>
  <si>
    <t>פועלים הנ הת18</t>
  </si>
  <si>
    <t>פועלים התח נד ה</t>
  </si>
  <si>
    <t>פועלים התח נד ו'</t>
  </si>
  <si>
    <t>רבוע נדלן אג7</t>
  </si>
  <si>
    <t>רבוע נדלן אגח ח</t>
  </si>
  <si>
    <t>ריט 1     אגח ה (*) (*)</t>
  </si>
  <si>
    <t>ריט אג4 (*) (*)</t>
  </si>
  <si>
    <t>ריט1 אג6 (*) (*)</t>
  </si>
  <si>
    <t>שופרסל ד'</t>
  </si>
  <si>
    <t>רשתות שיווק</t>
  </si>
  <si>
    <t>שופרסל ו'</t>
  </si>
  <si>
    <t>שלמה החזקות אג16</t>
  </si>
  <si>
    <t>שלמה החזקות אג18</t>
  </si>
  <si>
    <t>אדמה אג 2</t>
  </si>
  <si>
    <t>כימיה, גומי ופלסטיק</t>
  </si>
  <si>
    <t>אדמה אג 2 חסום</t>
  </si>
  <si>
    <t>6/05/2020</t>
  </si>
  <si>
    <t>אלוני חץ אג"ח ח'</t>
  </si>
  <si>
    <t>אלרוב נדלן אגחו</t>
  </si>
  <si>
    <t>בזק אג10</t>
  </si>
  <si>
    <t>תקשורת ומדיה</t>
  </si>
  <si>
    <t>בזק אגח 12</t>
  </si>
  <si>
    <t>בזק אגח6</t>
  </si>
  <si>
    <t>ביג אג9</t>
  </si>
  <si>
    <t>ביג אגח ז'</t>
  </si>
  <si>
    <t>ביג אגח יח</t>
  </si>
  <si>
    <t>Aa3.il</t>
  </si>
  <si>
    <t>ביג.ק5</t>
  </si>
  <si>
    <t>בינל הנפ התח כו</t>
  </si>
  <si>
    <t>בינל הנפק התח כד</t>
  </si>
  <si>
    <t>בינל הנפק התח כה</t>
  </si>
  <si>
    <t>בינלאומי הנ הת23</t>
  </si>
  <si>
    <t>גזית גלוב אגחטו</t>
  </si>
  <si>
    <t>דיסקונט מנ נד אגח ח</t>
  </si>
  <si>
    <t>דיסקונט מנ נד ו</t>
  </si>
  <si>
    <t>דיסקונט מנ נד ז</t>
  </si>
  <si>
    <t>דיסקונט מנפ ז coco-הפחתה</t>
  </si>
  <si>
    <t>הראל הנפקות אג10</t>
  </si>
  <si>
    <t>ביטוח</t>
  </si>
  <si>
    <t>הראל הנפקות אג6</t>
  </si>
  <si>
    <t>הראל הנפקות אג7</t>
  </si>
  <si>
    <t>הראל הנפקות אג8</t>
  </si>
  <si>
    <t>הראל הנפקות אג9</t>
  </si>
  <si>
    <t>יוניברסל  אגח א</t>
  </si>
  <si>
    <t>מסחר</t>
  </si>
  <si>
    <t>יוניברסל אג3</t>
  </si>
  <si>
    <t>ירושלים הנ אגח טו</t>
  </si>
  <si>
    <t>ירושלים הנ אגח יג</t>
  </si>
  <si>
    <t>ירושלים הנ יג - הפחתה</t>
  </si>
  <si>
    <t>ירושליםהנ אגחטז</t>
  </si>
  <si>
    <t>ישרס אג"ח י"ג</t>
  </si>
  <si>
    <t>ישרס אג16</t>
  </si>
  <si>
    <t>ישרס אגח יט</t>
  </si>
  <si>
    <t>כללביט אג7</t>
  </si>
  <si>
    <t>כללביט אגח ט</t>
  </si>
  <si>
    <t>מגה אור אג8</t>
  </si>
  <si>
    <t>מז טפ הנפ הת 53</t>
  </si>
  <si>
    <t>מז טפ הנפ נד 56</t>
  </si>
  <si>
    <t>מז טפ הנפק הת47</t>
  </si>
  <si>
    <t>מז טפ הנפק הת48</t>
  </si>
  <si>
    <t>מז טפ הנפק הת50</t>
  </si>
  <si>
    <t>מנורה א</t>
  </si>
  <si>
    <t>סלע נדלן  אגח ד</t>
  </si>
  <si>
    <t>סלע נדלן אג3</t>
  </si>
  <si>
    <t>סלע נדלן אגח ב</t>
  </si>
  <si>
    <t>רבוע נדלן אג ה</t>
  </si>
  <si>
    <t>רבוע נדלן אג6</t>
  </si>
  <si>
    <t>רבוע נדלן אג8</t>
  </si>
  <si>
    <t>רבוע נדלן אגח ו-הפחתה</t>
  </si>
  <si>
    <t>רבוע נדלן אגח ז-הפחתה</t>
  </si>
  <si>
    <t>אזורים   אגח 15</t>
  </si>
  <si>
    <t>A1.il</t>
  </si>
  <si>
    <t>אשטרום נכ אג 11</t>
  </si>
  <si>
    <t>ilA+</t>
  </si>
  <si>
    <t>אשטרום נכ אגח12</t>
  </si>
  <si>
    <t>ג'נרישן קפ אגחב</t>
  </si>
  <si>
    <t>השקעה ואחזקות</t>
  </si>
  <si>
    <t>ג'נרישן קפ אגחג</t>
  </si>
  <si>
    <t>גזית גלוב אג11</t>
  </si>
  <si>
    <t>גזית גלוב אגח י"ב</t>
  </si>
  <si>
    <t>גזית גלוב אגחטז</t>
  </si>
  <si>
    <t>גזית גלוב יג</t>
  </si>
  <si>
    <t>גזית גלוב יד</t>
  </si>
  <si>
    <t>גירון אג7</t>
  </si>
  <si>
    <t>גירון אגח6</t>
  </si>
  <si>
    <t>דש איפקס אג3</t>
  </si>
  <si>
    <t>שירותים פיננסיים</t>
  </si>
  <si>
    <t>לוינשט נכ אג ב-הפחתה</t>
  </si>
  <si>
    <t>מגה אור   אגח ט</t>
  </si>
  <si>
    <t>מגה אור  אגח  י</t>
  </si>
  <si>
    <t>מגה אור  אגח יא</t>
  </si>
  <si>
    <t>מגה אור אג7</t>
  </si>
  <si>
    <t>מגה אור אגח ו</t>
  </si>
  <si>
    <t>מגה אור אגח ט - הפחתה</t>
  </si>
  <si>
    <t>מגה אור ד</t>
  </si>
  <si>
    <t>פז נפט אג6</t>
  </si>
  <si>
    <t>פז נפט אגח ז</t>
  </si>
  <si>
    <t>רבוע נדלן אגח ח-הפחתה</t>
  </si>
  <si>
    <t>רבוע נדלן ח-הפחתה</t>
  </si>
  <si>
    <t>אדגר אג"ח ט'</t>
  </si>
  <si>
    <t>A2.il</t>
  </si>
  <si>
    <t>אלבר אג16</t>
  </si>
  <si>
    <t>ilA</t>
  </si>
  <si>
    <t>אלבר אגח יז</t>
  </si>
  <si>
    <t>אלדן תחבו אגח ה</t>
  </si>
  <si>
    <t>אלדן תחבורה אג4</t>
  </si>
  <si>
    <t>אלרוב נדלן אג4</t>
  </si>
  <si>
    <t>אלרוב נדלן אגח ג'</t>
  </si>
  <si>
    <t>אלרוב נדלן אגחה</t>
  </si>
  <si>
    <t>אספן גרופ אגח ט</t>
  </si>
  <si>
    <t>אפי נכסים אגח יג</t>
  </si>
  <si>
    <t>אפי נכסים אגחיא</t>
  </si>
  <si>
    <t>אפי נכסים אגחיד</t>
  </si>
  <si>
    <t>אפי נכסים יא- הפחתה</t>
  </si>
  <si>
    <t>אפי נכסים יג-הפחתה</t>
  </si>
  <si>
    <t>אפריקה ישראל נכסים ז</t>
  </si>
  <si>
    <t>אפריקה נכס אגח ח'</t>
  </si>
  <si>
    <t>אשטרום קבוצה א'</t>
  </si>
  <si>
    <t>אשנכ.ק8</t>
  </si>
  <si>
    <t>גירון אגח ו - הפחתה</t>
  </si>
  <si>
    <t>הכשרת הישוב אג21</t>
  </si>
  <si>
    <t>ויתניה אג5</t>
  </si>
  <si>
    <t>מימון ישיר אג ב</t>
  </si>
  <si>
    <t>אשראי חוץ בנקאי</t>
  </si>
  <si>
    <t>מימון ישיר ג-הפחתה</t>
  </si>
  <si>
    <t>מימון ישיר ד- הפחתה</t>
  </si>
  <si>
    <t>מימון ישיר ד-הפחתה</t>
  </si>
  <si>
    <t>מימוןישיראגחב-הפחתה</t>
  </si>
  <si>
    <t>נכסים ובנין אג6</t>
  </si>
  <si>
    <t>נכסים ובנין אג8</t>
  </si>
  <si>
    <t>סלקום אג8</t>
  </si>
  <si>
    <t>סלקום אגח י</t>
  </si>
  <si>
    <t>שיכון ובינוי אג5</t>
  </si>
  <si>
    <t>שיכון ובינוי אג6</t>
  </si>
  <si>
    <t>שיכון ובינוי אג8</t>
  </si>
  <si>
    <t>שכון ובינוי אגח 6-הפחתה</t>
  </si>
  <si>
    <t>דליה אגח א</t>
  </si>
  <si>
    <t>A3.il</t>
  </si>
  <si>
    <t>הכשרת הישוב אג22</t>
  </si>
  <si>
    <t>הכשרת ישוב אג20</t>
  </si>
  <si>
    <t>הכשרת ישוב אג20-הפחתה</t>
  </si>
  <si>
    <t>ירושלים הנ נד12</t>
  </si>
  <si>
    <t>מגוריט    אגח ב</t>
  </si>
  <si>
    <t>מגוריט    אגח ג</t>
  </si>
  <si>
    <t>מגוריט אג"ח א'</t>
  </si>
  <si>
    <t>מגוריט אגח ב-הפחתה</t>
  </si>
  <si>
    <t>מגוריט המר 1</t>
  </si>
  <si>
    <t>נכסים ובנין אג4</t>
  </si>
  <si>
    <t>חג'ג'     אגח ט</t>
  </si>
  <si>
    <t>חגג אגח ט-הפחתה</t>
  </si>
  <si>
    <t>מישורים   אגח ט</t>
  </si>
  <si>
    <t>Baa1.il</t>
  </si>
  <si>
    <t>מישורים אג4</t>
  </si>
  <si>
    <t>מישורים אג8</t>
  </si>
  <si>
    <t>דיסקונט השקעות ו</t>
  </si>
  <si>
    <t>ilBBB</t>
  </si>
  <si>
    <t>קרדן אן.וי ב ריבית לקבל</t>
  </si>
  <si>
    <t>ilCC</t>
  </si>
  <si>
    <t>ארזים אגח ד</t>
  </si>
  <si>
    <t>ilD</t>
  </si>
  <si>
    <t>דוראל אגח א</t>
  </si>
  <si>
    <t>אנרגיה מתחדשת</t>
  </si>
  <si>
    <t>דוראל אגח א-הפחתה</t>
  </si>
  <si>
    <t>חלל תקש  אגח יח</t>
  </si>
  <si>
    <t>חנן מור   אגח ט</t>
  </si>
  <si>
    <t>לוזון קב  אגח ח-הפחתה</t>
  </si>
  <si>
    <t>מניבים ריט אגח ב</t>
  </si>
  <si>
    <t>מניבים ריט אגחא</t>
  </si>
  <si>
    <t>מניבים ריט ג-הפחתה</t>
  </si>
  <si>
    <t>משק אנרג  אגח א</t>
  </si>
  <si>
    <t>נופר אנרגיה אגח א'</t>
  </si>
  <si>
    <t>נתנאל גרופ אגח י</t>
  </si>
  <si>
    <t>סולאיר אגח א</t>
  </si>
  <si>
    <t>פטרוכימים ב</t>
  </si>
  <si>
    <t>פלאזה סנטר אג"ח ב'</t>
  </si>
  <si>
    <t>פלאזה סנטר אג1</t>
  </si>
  <si>
    <t>צור אג10</t>
  </si>
  <si>
    <t>קרדן אן.וי אג1</t>
  </si>
  <si>
    <t>קרדן אןוי אגח ב</t>
  </si>
  <si>
    <t>ריט אזורים אגחא</t>
  </si>
  <si>
    <t>תנופורט אג1</t>
  </si>
  <si>
    <t>דסקונט מנפיקים 14</t>
  </si>
  <si>
    <t>לאומי אגח 178</t>
  </si>
  <si>
    <t>לאומי אגח 180</t>
  </si>
  <si>
    <t>לאומי אגח 184</t>
  </si>
  <si>
    <t>מז טפ הנפ אגח60</t>
  </si>
  <si>
    <t>מז טפ הנפק   40</t>
  </si>
  <si>
    <t>מז טפ הנפק 41</t>
  </si>
  <si>
    <t>עמידר אג1</t>
  </si>
  <si>
    <t>פועלים אג"ח 100</t>
  </si>
  <si>
    <t>דיסקונט אגח י"א כת.הת.נד</t>
  </si>
  <si>
    <t>חשמל אגח 26</t>
  </si>
  <si>
    <t>חשמל אגח 30</t>
  </si>
  <si>
    <t>נמלי ישראל אגחג</t>
  </si>
  <si>
    <t>סאמיט אג8</t>
  </si>
  <si>
    <t>פועלים הנ הת טז</t>
  </si>
  <si>
    <t>שטראוס    אגח ו</t>
  </si>
  <si>
    <t>מזון</t>
  </si>
  <si>
    <t>שטראוס אג5</t>
  </si>
  <si>
    <t>אלביט מע' אגח ב</t>
  </si>
  <si>
    <t>ביטחוניות</t>
  </si>
  <si>
    <t>אמות      אגח ה</t>
  </si>
  <si>
    <t>אמות      אגח ז</t>
  </si>
  <si>
    <t>אקויטל אג2</t>
  </si>
  <si>
    <t>ביג       אגח ו</t>
  </si>
  <si>
    <t>הראל השק אגח א</t>
  </si>
  <si>
    <t>Aa2.il</t>
  </si>
  <si>
    <t>וילאר אג7</t>
  </si>
  <si>
    <t>וילאר אגח ח</t>
  </si>
  <si>
    <t>וילאר אגח ח-הפחתה</t>
  </si>
  <si>
    <t>כיל אגח ה</t>
  </si>
  <si>
    <t>מבני תעשיה אג15</t>
  </si>
  <si>
    <t>מבני תעשיה אג16</t>
  </si>
  <si>
    <t>מגדל הון אגח ד</t>
  </si>
  <si>
    <t>מליסרון אגח טו</t>
  </si>
  <si>
    <t>מנורה החז אגח ג'</t>
  </si>
  <si>
    <t>מנורה מב אגח ג-הפחתה</t>
  </si>
  <si>
    <t>סאמיט אג10</t>
  </si>
  <si>
    <t>סאמיט אג6</t>
  </si>
  <si>
    <t>סאמיט אגח ו-הפחתה</t>
  </si>
  <si>
    <t>סאמיט אגח יב</t>
  </si>
  <si>
    <t>סילברסטין אג"ח א</t>
  </si>
  <si>
    <t>סילברסטין אג"ח ב</t>
  </si>
  <si>
    <t>שופרסל אג6</t>
  </si>
  <si>
    <t>שופרסל אגח ז-הפחתה</t>
  </si>
  <si>
    <t>שופרסל ה'</t>
  </si>
  <si>
    <t>שלמה החזקות אג17</t>
  </si>
  <si>
    <t>אלוני חץ אג9</t>
  </si>
  <si>
    <t>אלוני חץ אגח י</t>
  </si>
  <si>
    <t>אלוני חץ אגח יא'</t>
  </si>
  <si>
    <t>אלוני חץ אגח יב'</t>
  </si>
  <si>
    <t>אלוני חץ יב-הפחתה</t>
  </si>
  <si>
    <t>אלקו     אגח יג</t>
  </si>
  <si>
    <t>אלקו אחזקות י"א</t>
  </si>
  <si>
    <t>בזק אגח 11</t>
  </si>
  <si>
    <t>בזק אגח 7</t>
  </si>
  <si>
    <t>בזק אגח9</t>
  </si>
  <si>
    <t>ביג אגח יט</t>
  </si>
  <si>
    <t>הראל הנפ אגח טו</t>
  </si>
  <si>
    <t>הראל הנפ אגח יא</t>
  </si>
  <si>
    <t>הראל הנפ אגח יד</t>
  </si>
  <si>
    <t>הראל הנפ אגח יח</t>
  </si>
  <si>
    <t>הראל הנפקות אג יג</t>
  </si>
  <si>
    <t>ווסטדייל אגח א</t>
  </si>
  <si>
    <t>טאואר אגח ז'</t>
  </si>
  <si>
    <t>מוליכים למחצה</t>
  </si>
  <si>
    <t>יוניברסל  אגח ב</t>
  </si>
  <si>
    <t>ישרוטל אג"ח א</t>
  </si>
  <si>
    <t>מלונאות ותיירות</t>
  </si>
  <si>
    <t>ישרס אג"ח י"ד</t>
  </si>
  <si>
    <t>כללביט    אגח ח</t>
  </si>
  <si>
    <t>כללביט   אגח יב</t>
  </si>
  <si>
    <t>כללביט אגח י</t>
  </si>
  <si>
    <t>כללביט אגח יא'</t>
  </si>
  <si>
    <t>מגדל ביט ג'</t>
  </si>
  <si>
    <t>מגדל הון  אגח ו</t>
  </si>
  <si>
    <t>מגדל הון אגח ה</t>
  </si>
  <si>
    <t>מגדל הון אגח ז</t>
  </si>
  <si>
    <t>מנורה כת הת נד ד'</t>
  </si>
  <si>
    <t>פורמולה אג"ח א</t>
  </si>
  <si>
    <t>שירותי מידע</t>
  </si>
  <si>
    <t>פורמולה אגח ג</t>
  </si>
  <si>
    <t>פורמולה אגח ג-הפחתה</t>
  </si>
  <si>
    <t>פסיפיק אגח ב-הפחתה</t>
  </si>
  <si>
    <t>אבגול     אגח ג</t>
  </si>
  <si>
    <t>עץ, נייר ודפוס</t>
  </si>
  <si>
    <t>אלקטרה אג5</t>
  </si>
  <si>
    <t>אלקטרה אגח ד'</t>
  </si>
  <si>
    <t>אמ.ג'י.ג'י אג"ח ב</t>
  </si>
  <si>
    <t>דלתא אג"ח א</t>
  </si>
  <si>
    <t>אופנה והלבשה</t>
  </si>
  <si>
    <t>דמרי      אגח ח</t>
  </si>
  <si>
    <t>דמרי אגח ו</t>
  </si>
  <si>
    <t>דמרי אגח ז'</t>
  </si>
  <si>
    <t>ווסטדייל אגח ב</t>
  </si>
  <si>
    <t>לוינשטין הנדסה אגח ג'</t>
  </si>
  <si>
    <t>לייטסטון אג1</t>
  </si>
  <si>
    <t>מיטב דש   אגח ד</t>
  </si>
  <si>
    <t>ממן אג3</t>
  </si>
  <si>
    <t>מנורה הון התח ה</t>
  </si>
  <si>
    <t>מנורה הון התח ו'</t>
  </si>
  <si>
    <t>נייר חדרה ס'6</t>
  </si>
  <si>
    <t>ספנסר אג"ח ג</t>
  </si>
  <si>
    <t>פז נפט אג4</t>
  </si>
  <si>
    <t>פז נפט אג5</t>
  </si>
  <si>
    <t>פז נפט אגח ח</t>
  </si>
  <si>
    <t>פרטנר אגח ו'</t>
  </si>
  <si>
    <t>פרטנר אגח ז'</t>
  </si>
  <si>
    <t>פרטנר אגח ז' חסום</t>
  </si>
  <si>
    <t>פתאל אגח ב</t>
  </si>
  <si>
    <t>31/05/2018</t>
  </si>
  <si>
    <t>קרסו מוטורס א 2.75</t>
  </si>
  <si>
    <t>קרסו מוטורס ב'</t>
  </si>
  <si>
    <t>קרסו מוטורס ג'</t>
  </si>
  <si>
    <t>שפיר הנדסה אגח א</t>
  </si>
  <si>
    <t>מתכת ומוצרי בניה</t>
  </si>
  <si>
    <t>שפיר הנדסה אגח ב-הפחתה</t>
  </si>
  <si>
    <t>אזורים   אגח 12</t>
  </si>
  <si>
    <t>אזורים אג11</t>
  </si>
  <si>
    <t>איידיאייהנ הת ו</t>
  </si>
  <si>
    <t>אלבר אגח טו</t>
  </si>
  <si>
    <t>אלבר אגח יח</t>
  </si>
  <si>
    <t>אלדן תחבורה אג"ח ב</t>
  </si>
  <si>
    <t>אלדן תחבורה אג3</t>
  </si>
  <si>
    <t>אלדן תחבורה אגח ו-הפחתה</t>
  </si>
  <si>
    <t>אנלייט אנ אגח ד</t>
  </si>
  <si>
    <t>אנלייט אנר אג ג</t>
  </si>
  <si>
    <t>אנלייט אנרגיה אג"ח ו</t>
  </si>
  <si>
    <t>אנרג'יקס  אגח א</t>
  </si>
  <si>
    <t>אנרג'יקס אגח ב'</t>
  </si>
  <si>
    <t>אפי נכסים אגח יב</t>
  </si>
  <si>
    <t>אפריקה</t>
  </si>
  <si>
    <t>אפריקה ישראל נכסים ט</t>
  </si>
  <si>
    <t>אפריקה ישראל נכסים י</t>
  </si>
  <si>
    <t>אשדר אג4</t>
  </si>
  <si>
    <t>אשטרום קבוצה סד' ב'</t>
  </si>
  <si>
    <t>בזן      אגח יב</t>
  </si>
  <si>
    <t>בזן אג5</t>
  </si>
  <si>
    <t>בזן אגח י'</t>
  </si>
  <si>
    <t>ויקטורי אגח א</t>
  </si>
  <si>
    <t>ויתניה אג4</t>
  </si>
  <si>
    <t>חברה לישראל 10</t>
  </si>
  <si>
    <t>חברה לישראל אגח 14</t>
  </si>
  <si>
    <t>חברה לישראל אגח 14-הפחתה</t>
  </si>
  <si>
    <t>חברהלישראלאגח12</t>
  </si>
  <si>
    <t>חברהלישראלאגח15</t>
  </si>
  <si>
    <t>מגדלי תיכוןאגחה</t>
  </si>
  <si>
    <t>נכסים ובנין אג7</t>
  </si>
  <si>
    <t>נכסים ובנין אג9</t>
  </si>
  <si>
    <t>סאותרן אג3</t>
  </si>
  <si>
    <t>סלקום אג11</t>
  </si>
  <si>
    <t>סלקום אג9</t>
  </si>
  <si>
    <t>ספנסר אג"ח א</t>
  </si>
  <si>
    <t>ספנסר אג"ח ב</t>
  </si>
  <si>
    <t>פתאל אג1</t>
  </si>
  <si>
    <t>פתאל אירו אגח ד</t>
  </si>
  <si>
    <t>קופרליין  אגח ג</t>
  </si>
  <si>
    <t>שיכון ובינוי אג7</t>
  </si>
  <si>
    <t>שנפ אג2</t>
  </si>
  <si>
    <t>או.פי.סי  אגח ג</t>
  </si>
  <si>
    <t>אוריין    אגח ב</t>
  </si>
  <si>
    <t>אלון רבוע כחול אג4</t>
  </si>
  <si>
    <t>אלטיטיוד אג1</t>
  </si>
  <si>
    <t>אלקטרה נדלן אג5</t>
  </si>
  <si>
    <t>אנקור אגח א-הפחתה</t>
  </si>
  <si>
    <t>אנקור פרופרטיס אגח א</t>
  </si>
  <si>
    <t>בזן אגח י-הפחתה</t>
  </si>
  <si>
    <t>בזן אגח יב-הפחתה</t>
  </si>
  <si>
    <t>דה לסר אגח ז '</t>
  </si>
  <si>
    <t>דור אלון אג5</t>
  </si>
  <si>
    <t>דור אלון אג6</t>
  </si>
  <si>
    <t>דור אלון אגח ז</t>
  </si>
  <si>
    <t>מור השקעות אג א</t>
  </si>
  <si>
    <t>נאוויס פטרולים אגח ב'</t>
  </si>
  <si>
    <t>חיפושי נפט וגז</t>
  </si>
  <si>
    <t>נאוי אגח ה-הפחתה</t>
  </si>
  <si>
    <t>סאותרן אג1</t>
  </si>
  <si>
    <t>סאותרן אג2</t>
  </si>
  <si>
    <t>פתאל אגח ג</t>
  </si>
  <si>
    <t>פתאל החזק  אג 1</t>
  </si>
  <si>
    <t>פתאל החזקות אג2</t>
  </si>
  <si>
    <t>שלמה נדלן אג3</t>
  </si>
  <si>
    <t>אאורה אג יד</t>
  </si>
  <si>
    <t>אאורה אג"ח יב</t>
  </si>
  <si>
    <t>אורשי אגח ג'</t>
  </si>
  <si>
    <t>אנקור אג2</t>
  </si>
  <si>
    <t>דלשה קפיטל אג2</t>
  </si>
  <si>
    <t>חג'ג'    אגח יא</t>
  </si>
  <si>
    <t>חגג אג7</t>
  </si>
  <si>
    <t>חגג אג8</t>
  </si>
  <si>
    <t>כנפיים אג7</t>
  </si>
  <si>
    <t>מיניאן לימיטד אגח ב</t>
  </si>
  <si>
    <t>צמח המרמן אג5</t>
  </si>
  <si>
    <t>צמח המרמן אגח ו</t>
  </si>
  <si>
    <t>אורון אג2</t>
  </si>
  <si>
    <t>אמ.די.גי אג3</t>
  </si>
  <si>
    <t>Baa2.il</t>
  </si>
  <si>
    <t>דיסק השק  אגח י</t>
  </si>
  <si>
    <t>הכש הישוב ביטוח הת 3</t>
  </si>
  <si>
    <t>הכש הישוב ביטוח הת 4</t>
  </si>
  <si>
    <t>פלסטו שק אג4</t>
  </si>
  <si>
    <t>דלק קב   אגח לד</t>
  </si>
  <si>
    <t>ilBBB-</t>
  </si>
  <si>
    <t>דלק קבוצה אג31</t>
  </si>
  <si>
    <t>אול-יר אגח ג</t>
  </si>
  <si>
    <t>אול-יר אגח ה - ד"ש</t>
  </si>
  <si>
    <t>איאסאראר אג18</t>
  </si>
  <si>
    <t>אלומיי אג"ח ג'</t>
  </si>
  <si>
    <t>אלומיי אגח ג-הפחתה</t>
  </si>
  <si>
    <t>אלעזרא אג4</t>
  </si>
  <si>
    <t>אמ.אר.אר אג2</t>
  </si>
  <si>
    <t>אמ.אר.פי אג3</t>
  </si>
  <si>
    <t>אנלייט אנרגיה אג5</t>
  </si>
  <si>
    <t>בי קומיוניק אג3</t>
  </si>
  <si>
    <t>בי קומיוניקיישנס אגח ו'</t>
  </si>
  <si>
    <t>בי קומיונק אגח ו-הפחתה</t>
  </si>
  <si>
    <t>ברן אג"ח ג'</t>
  </si>
  <si>
    <t>ג'נרישן קפיטל א'</t>
  </si>
  <si>
    <t>גבאי מניב אגח י</t>
  </si>
  <si>
    <t>דלק קב   אגח לה</t>
  </si>
  <si>
    <t>דלק קב לה-הפחתה</t>
  </si>
  <si>
    <t>דלק קבוצה אג לו</t>
  </si>
  <si>
    <t>חנן מור אג7</t>
  </si>
  <si>
    <t>חנן מור אג8</t>
  </si>
  <si>
    <t>חנן מור אגח יג</t>
  </si>
  <si>
    <t>ישראל קנדה אגחו</t>
  </si>
  <si>
    <t>ישראל קנדה אגחז</t>
  </si>
  <si>
    <t>מירלנד    אגח ח</t>
  </si>
  <si>
    <t>מירלנד אג9</t>
  </si>
  <si>
    <t>נתנאל גרופ אג9</t>
  </si>
  <si>
    <t>פטרוכימים ג</t>
  </si>
  <si>
    <t>פריורטק אגח א'</t>
  </si>
  <si>
    <t>פריים אנר אג א</t>
  </si>
  <si>
    <t>קב דלק לו-הפחתה</t>
  </si>
  <si>
    <t>קנדה אגח ז-הפחתה</t>
  </si>
  <si>
    <t>רותם שני אגח א</t>
  </si>
  <si>
    <t>ריט אזורים אג ב</t>
  </si>
  <si>
    <t>רציו מימון אגח ב'</t>
  </si>
  <si>
    <t>אלביט מע' אגח ג</t>
  </si>
  <si>
    <t>ישראמקו   אגח א</t>
  </si>
  <si>
    <t>ישראמקו   אגח ב</t>
  </si>
  <si>
    <t>דלק תמלוגים אגח א</t>
  </si>
  <si>
    <t>יו.אמ.איץ' אגח ב</t>
  </si>
  <si>
    <t>דלתא אג6</t>
  </si>
  <si>
    <t>סאפיינס אגח ב</t>
  </si>
  <si>
    <t>תוכנה ואינטרנט</t>
  </si>
  <si>
    <t>תמר פטרו  אגח ב</t>
  </si>
  <si>
    <t>תמר פטרוליום אג"ח א</t>
  </si>
  <si>
    <t>בזן אג"ח ו'</t>
  </si>
  <si>
    <t>בזן אג9</t>
  </si>
  <si>
    <t>חברה לישראל 11</t>
  </si>
  <si>
    <t>חברהלישראלאגח13</t>
  </si>
  <si>
    <t>פננטפארק אגח א</t>
  </si>
  <si>
    <t>מישורים   אגח ה</t>
  </si>
  <si>
    <t>סקייליין אגח ב</t>
  </si>
  <si>
    <t>חלל תקש אגח ט"ז</t>
  </si>
  <si>
    <t>חלל תקש אגח י"ז</t>
  </si>
  <si>
    <t>רציו מימון אגח ג</t>
  </si>
  <si>
    <t>סה"כ צמודות למדד אחר</t>
  </si>
  <si>
    <t>HAPOAL 3.255 21/01/32</t>
  </si>
  <si>
    <t>HAPOAL 3.255 01/21/32</t>
  </si>
  <si>
    <t>בלומברג</t>
  </si>
  <si>
    <t>BBB</t>
  </si>
  <si>
    <t>ISRELE 6.8 06/2</t>
  </si>
  <si>
    <t>US46507NAE04</t>
  </si>
  <si>
    <t>SGX</t>
  </si>
  <si>
    <t>Utilities</t>
  </si>
  <si>
    <t>LUMIIT 3.275 01/29/31</t>
  </si>
  <si>
    <t>IL0060404899</t>
  </si>
  <si>
    <t>Banks</t>
  </si>
  <si>
    <t>ISRAEL CHEMICAL</t>
  </si>
  <si>
    <t>IL0028103310</t>
  </si>
  <si>
    <t>Materials</t>
  </si>
  <si>
    <t>MZRHITVAR04/31</t>
  </si>
  <si>
    <t>IL0069508369</t>
  </si>
  <si>
    <t>CAMT 0 01/12/26</t>
  </si>
  <si>
    <t>US13469VAA61</t>
  </si>
  <si>
    <t>Technology Hardware &amp; Equipment</t>
  </si>
  <si>
    <t>ENOIGA 4 1/2 03/30/24</t>
  </si>
  <si>
    <t>IL0011736571</t>
  </si>
  <si>
    <t>Energy</t>
  </si>
  <si>
    <t>Ba3</t>
  </si>
  <si>
    <t>ENOIGA 4 7/8 03/30/26</t>
  </si>
  <si>
    <t>IL0011736654</t>
  </si>
  <si>
    <t>ENOIGA 4.5 03/3</t>
  </si>
  <si>
    <t>ENOIGA 4.875 03</t>
  </si>
  <si>
    <t>ENOIGA 5 3/8 03/30/28</t>
  </si>
  <si>
    <t>IL0011736738</t>
  </si>
  <si>
    <t>ENOIGA 5 7/8 03/30/31</t>
  </si>
  <si>
    <t>IL0011736811</t>
  </si>
  <si>
    <t>ENOIGA 5.375 03</t>
  </si>
  <si>
    <t>ENOIGA 5.875 03</t>
  </si>
  <si>
    <t>LVIAT 5.75 30/06/23</t>
  </si>
  <si>
    <t>IL0011677668</t>
  </si>
  <si>
    <t>LVIATH 6.125 30/6/25</t>
  </si>
  <si>
    <t>IL0011677742</t>
  </si>
  <si>
    <t>TEVA 4.375 09/05/30</t>
  </si>
  <si>
    <t>XS1813724603</t>
  </si>
  <si>
    <t>Pharmaceuticals &amp; Biotechnology</t>
  </si>
  <si>
    <t>TEVA 4.75 9/5/27</t>
  </si>
  <si>
    <t>US88167AAP66</t>
  </si>
  <si>
    <t>DOR 7.494 30/12/23</t>
  </si>
  <si>
    <t>IL0011691354</t>
  </si>
  <si>
    <t>B+</t>
  </si>
  <si>
    <t>NICEIT 0 15.09.25</t>
  </si>
  <si>
    <t>US653656AB42</t>
  </si>
  <si>
    <t>Telecommunication Services</t>
  </si>
  <si>
    <t>NVMI ZCP 10/25</t>
  </si>
  <si>
    <t>US66980MAB28</t>
  </si>
  <si>
    <t>Semiconductors &amp; Semiconductor Equipment</t>
  </si>
  <si>
    <t>WIX 0 08/15/25</t>
  </si>
  <si>
    <t>US92940WAD11</t>
  </si>
  <si>
    <t>Media</t>
  </si>
  <si>
    <t>WIX 0 7/01/2023</t>
  </si>
  <si>
    <t>US92940WAB54</t>
  </si>
  <si>
    <t>WIX 0 7/01/23</t>
  </si>
  <si>
    <t>ADGLXY 2.94 09/30/40</t>
  </si>
  <si>
    <t>XS2300197030</t>
  </si>
  <si>
    <t>Aa2</t>
  </si>
  <si>
    <t>XOM 2.61 10/30</t>
  </si>
  <si>
    <t>US30231GBN16</t>
  </si>
  <si>
    <t>AA-</t>
  </si>
  <si>
    <t>BAC 2.676 06/19/41</t>
  </si>
  <si>
    <t>US06051GJE08</t>
  </si>
  <si>
    <t>A-</t>
  </si>
  <si>
    <t>BIDU 2 3/8 10/09/30BIDU 2 3/8 10/09/30</t>
  </si>
  <si>
    <t>US056752AT58</t>
  </si>
  <si>
    <t>A3</t>
  </si>
  <si>
    <t>PRIF1.625%6/32</t>
  </si>
  <si>
    <t>XS2187529180</t>
  </si>
  <si>
    <t>Real Estate</t>
  </si>
  <si>
    <t>ALVGR 3 1/2 PERP</t>
  </si>
  <si>
    <t>USX10001AA78</t>
  </si>
  <si>
    <t>Insurance</t>
  </si>
  <si>
    <t>FTNT 2.2 03/15/31</t>
  </si>
  <si>
    <t>US34959EAB56 CORP</t>
  </si>
  <si>
    <t>KLAC 3.3 03/01/50</t>
  </si>
  <si>
    <t>US482480AJ99</t>
  </si>
  <si>
    <t>BBB+</t>
  </si>
  <si>
    <t>PSHN 3.25 15/11/30</t>
  </si>
  <si>
    <t>XS2250902389</t>
  </si>
  <si>
    <t>Diversified Financials</t>
  </si>
  <si>
    <t>SBUX 3 1/2 11/15/50</t>
  </si>
  <si>
    <t>US855244BA67</t>
  </si>
  <si>
    <t>Hotels Restaurants &amp; Leisure</t>
  </si>
  <si>
    <t>SCOR 5.25 12/47</t>
  </si>
  <si>
    <t>FR0013322823</t>
  </si>
  <si>
    <t>SRENVX 5.625 08/15/52</t>
  </si>
  <si>
    <t>XS1423777215</t>
  </si>
  <si>
    <t>SRENVX 5.625 8/</t>
  </si>
  <si>
    <t>ISE</t>
  </si>
  <si>
    <t>BNP 2.588 08/12/35</t>
  </si>
  <si>
    <t>US09660V2B87</t>
  </si>
  <si>
    <t>Baa2</t>
  </si>
  <si>
    <t>BPLN 4 7/8 PERP</t>
  </si>
  <si>
    <t>US05565QDV77</t>
  </si>
  <si>
    <t>BPLN 4.875</t>
  </si>
  <si>
    <t>NYSE</t>
  </si>
  <si>
    <t>C FLO .7 08/36</t>
  </si>
  <si>
    <t>US172967DS78</t>
  </si>
  <si>
    <t>DNBNO 4 7/8 PERP</t>
  </si>
  <si>
    <t>XS2075280995</t>
  </si>
  <si>
    <t>DOX 2.538 06/15/30</t>
  </si>
  <si>
    <t>US02342TAE91</t>
  </si>
  <si>
    <t>HSBC 0 PERP</t>
  </si>
  <si>
    <t>XS0015190423</t>
  </si>
  <si>
    <t>ORCL 3.6 04/01/50</t>
  </si>
  <si>
    <t>US68389XBX21</t>
  </si>
  <si>
    <t>OWL 3 1/8 06/10/31</t>
  </si>
  <si>
    <t>USU0942JAA44</t>
  </si>
  <si>
    <t>SHBASS 4 3/8 PERP</t>
  </si>
  <si>
    <t>XS2233263404</t>
  </si>
  <si>
    <t>SVELEV 1.8 02/10/31</t>
  </si>
  <si>
    <t>US817826AE03</t>
  </si>
  <si>
    <t>Food &amp; Staples Retailing</t>
  </si>
  <si>
    <t>SVELEV 2 1/2 02/10/41</t>
  </si>
  <si>
    <t>US817826AF77</t>
  </si>
  <si>
    <t>T 3.3  02/01/52</t>
  </si>
  <si>
    <t>US00206RKE17</t>
  </si>
  <si>
    <t>TACHEM 3.175 07/09/50</t>
  </si>
  <si>
    <t>US874060AZ95</t>
  </si>
  <si>
    <t>ACAFP 4 3/4 PERP</t>
  </si>
  <si>
    <t>USF2R125CJ25</t>
  </si>
  <si>
    <t>ACAFP VAR 12/49</t>
  </si>
  <si>
    <t>USF2R125CF03</t>
  </si>
  <si>
    <t>ARCC 2 7/8 06/15/28</t>
  </si>
  <si>
    <t>US04010LBB80</t>
  </si>
  <si>
    <t>ARES 4 1/8 06/30/51</t>
  </si>
  <si>
    <t>US04018VAA17</t>
  </si>
  <si>
    <t>ARNDTN 2 7/8 PERP</t>
  </si>
  <si>
    <t>XS2027946610</t>
  </si>
  <si>
    <t>ARNDTN 5.25 PERP</t>
  </si>
  <si>
    <t>XS1634523754</t>
  </si>
  <si>
    <t>ATRSAV 2 5/8 09/05/27</t>
  </si>
  <si>
    <t>XS2294495838</t>
  </si>
  <si>
    <t>AVGO 2.6 02/15/33</t>
  </si>
  <si>
    <t>USU1109MAQ97</t>
  </si>
  <si>
    <t>AVGO 3.419 15/04/33</t>
  </si>
  <si>
    <t>USU1109MAU00</t>
  </si>
  <si>
    <t>BCRED 2 5/8 12/15/26</t>
  </si>
  <si>
    <t>US09261HAC16</t>
  </si>
  <si>
    <t>BLAG 3.625%</t>
  </si>
  <si>
    <t>US09261LAB45</t>
  </si>
  <si>
    <t>BRASKM 4.5 01/10/28</t>
  </si>
  <si>
    <t>USN15516AB83</t>
  </si>
  <si>
    <t>CHCOCH 5.125 6/30/27</t>
  </si>
  <si>
    <t>US16412XAG07</t>
  </si>
  <si>
    <t>CNPFP 4 3/4 PERP</t>
  </si>
  <si>
    <t>FR0013336534</t>
  </si>
  <si>
    <t>DELL 6.02 06/15/26</t>
  </si>
  <si>
    <t>US24703TAD81</t>
  </si>
  <si>
    <t>ERSTBK 3 3/8 PERP</t>
  </si>
  <si>
    <t>XS2108494837</t>
  </si>
  <si>
    <t>EXPE 2.95 03/15/31</t>
  </si>
  <si>
    <t>US30212PBH73</t>
  </si>
  <si>
    <t>Retailing</t>
  </si>
  <si>
    <t>FLEX 3 3/4 02/01/26</t>
  </si>
  <si>
    <t>US33938XAC92</t>
  </si>
  <si>
    <t>FSK 3 1/8 10/12/28</t>
  </si>
  <si>
    <t>US302635AK33</t>
  </si>
  <si>
    <t>FSK 4 1/8 02/01/2025</t>
  </si>
  <si>
    <t>US302635AE72</t>
  </si>
  <si>
    <t>GYCGR 2 1/2 PERP</t>
  </si>
  <si>
    <t>XS1811181566</t>
  </si>
  <si>
    <t>HSBC  6.3 09/49</t>
  </si>
  <si>
    <t>US404280AS86</t>
  </si>
  <si>
    <t>HSBC 5 1/4 PERP</t>
  </si>
  <si>
    <t>XS1111123987</t>
  </si>
  <si>
    <t>HSBC 6.25 PERP</t>
  </si>
  <si>
    <t>US404280BN80</t>
  </si>
  <si>
    <t>HSBC6.375%3/49</t>
  </si>
  <si>
    <t>US404280AT69</t>
  </si>
  <si>
    <t>HYUELE 2 3/8 01/19/31</t>
  </si>
  <si>
    <t>USY8085FBD16</t>
  </si>
  <si>
    <t>KRN</t>
  </si>
  <si>
    <t>KHC 4.875 10/01/49</t>
  </si>
  <si>
    <t>US50077LAZ94</t>
  </si>
  <si>
    <t>Food, Beverage &amp; Tobacco</t>
  </si>
  <si>
    <t>LENOVO 3.421 02.11.30</t>
  </si>
  <si>
    <t>USY5257YAJ65</t>
  </si>
  <si>
    <t>HKSE</t>
  </si>
  <si>
    <t>LENOVO 3.421 11</t>
  </si>
  <si>
    <t>MEITUA 3.05 28/</t>
  </si>
  <si>
    <t>USG59669AC89</t>
  </si>
  <si>
    <t>MEITUA 3.05 28/10/30</t>
  </si>
  <si>
    <t>MSI 2.3 11/15/30</t>
  </si>
  <si>
    <t>US620076BT59</t>
  </si>
  <si>
    <t>ORBIA 5.5 01/15/48</t>
  </si>
  <si>
    <t>USP57908AH15</t>
  </si>
  <si>
    <t>ORCC 3.75 2025</t>
  </si>
  <si>
    <t>US69121KAC80</t>
  </si>
  <si>
    <t>ORTFIN 4 3/4 12/15/25</t>
  </si>
  <si>
    <t>US691205AC21</t>
  </si>
  <si>
    <t>PRXNA 1.539 08/03/28</t>
  </si>
  <si>
    <t>XS2211183244</t>
  </si>
  <si>
    <t>PRXNA 4.027 8/3/50</t>
  </si>
  <si>
    <t>US74365PAD06</t>
  </si>
  <si>
    <t>PSEC 3.364 11/15/26</t>
  </si>
  <si>
    <t>US74348TAV44</t>
  </si>
  <si>
    <t>RABOBK 3 1/4 PERP</t>
  </si>
  <si>
    <t>XS2050933972</t>
  </si>
  <si>
    <t>RABOBK 4.625  29/12/2166</t>
  </si>
  <si>
    <t>XS1877860533</t>
  </si>
  <si>
    <t>ROTHLF 4 7/8 PERP</t>
  </si>
  <si>
    <t>XS2399976195</t>
  </si>
  <si>
    <t>ROTHLF 5 PERP</t>
  </si>
  <si>
    <t>XS2393498204</t>
  </si>
  <si>
    <t>ROTHLF 6.875 PE</t>
  </si>
  <si>
    <t>XS1865334020</t>
  </si>
  <si>
    <t>Fitch</t>
  </si>
  <si>
    <t>RPRX 2.2 02/09/30</t>
  </si>
  <si>
    <t>US78081BAK98</t>
  </si>
  <si>
    <t>RPRX 3.55 09/02/50</t>
  </si>
  <si>
    <t>US78081BAM54</t>
  </si>
  <si>
    <t>STLD 3 1/4 01/15/31</t>
  </si>
  <si>
    <t>US858119BM10</t>
  </si>
  <si>
    <t>TCPC 2.85 02/09/26</t>
  </si>
  <si>
    <t>US09259EAB48</t>
  </si>
  <si>
    <t>TKOFP 2 1/4 10/14/26</t>
  </si>
  <si>
    <t>FR0013452893</t>
  </si>
  <si>
    <t>TRPCN 5.3 3/77</t>
  </si>
  <si>
    <t>US89356BAC28</t>
  </si>
  <si>
    <t>TRPCN 5.625 5/7</t>
  </si>
  <si>
    <t>US89356BAA61</t>
  </si>
  <si>
    <t>TSLX 2 1/2 08/01/26</t>
  </si>
  <si>
    <t>US83012AAA79</t>
  </si>
  <si>
    <t>VESTA 3 5/8 05/13/31</t>
  </si>
  <si>
    <t>US21989DAA00</t>
  </si>
  <si>
    <t>VMW 4 1/2 05/15/25</t>
  </si>
  <si>
    <t>US928563AD71</t>
  </si>
  <si>
    <t>Software &amp; Services</t>
  </si>
  <si>
    <t>VW 3  PERP</t>
  </si>
  <si>
    <t>XS2187689380</t>
  </si>
  <si>
    <t>Automobiles &amp; Components</t>
  </si>
  <si>
    <t>VW 4 5/8 PERP</t>
  </si>
  <si>
    <t>XS1799939027</t>
  </si>
  <si>
    <t>WDC 1 1/2 02/01/24</t>
  </si>
  <si>
    <t>US958102AP07</t>
  </si>
  <si>
    <t>08/18/80 BRITEL 1.874</t>
  </si>
  <si>
    <t>XS2119468572</t>
  </si>
  <si>
    <t>Ba1</t>
  </si>
  <si>
    <t>ABNANV 4.75 PERP</t>
  </si>
  <si>
    <t>XS1693822634</t>
  </si>
  <si>
    <t>BGAV 5 PERP</t>
  </si>
  <si>
    <t>XS1806328750</t>
  </si>
  <si>
    <t>BRITRA 8 01/01/28</t>
  </si>
  <si>
    <t>USU1104RAA87</t>
  </si>
  <si>
    <t>Transportation</t>
  </si>
  <si>
    <t>BB+</t>
  </si>
  <si>
    <t>CNALN 5 1/4 04/10/75</t>
  </si>
  <si>
    <t>XS1216019585</t>
  </si>
  <si>
    <t>IFXGR 2 7/8 PERP</t>
  </si>
  <si>
    <t>XS2056730323</t>
  </si>
  <si>
    <t>KBCBB 4.25 12/49</t>
  </si>
  <si>
    <t>BE0002592708</t>
  </si>
  <si>
    <t>MELI 3.125 14/1/31</t>
  </si>
  <si>
    <t>US58733RAF91</t>
  </si>
  <si>
    <t>MQGAU 6 1/8 PERP</t>
  </si>
  <si>
    <t>USQ568A9SP31</t>
  </si>
  <si>
    <t>MSPSJ 4 1/4 05/19/26</t>
  </si>
  <si>
    <t>XS2339025277</t>
  </si>
  <si>
    <t>NDASS 3 1/2 PERP</t>
  </si>
  <si>
    <t>XS1725580465</t>
  </si>
  <si>
    <t>SANT 5.25 PERP</t>
  </si>
  <si>
    <t>XS1692931121</t>
  </si>
  <si>
    <t>STX 4.125 15/1/31</t>
  </si>
  <si>
    <t>US81180WBD20</t>
  </si>
  <si>
    <t>SWEDA 5.625% 12/49</t>
  </si>
  <si>
    <t>XS2046625765</t>
  </si>
  <si>
    <t>VIAC 6.25 28/02/2057</t>
  </si>
  <si>
    <t>US92553PBC59</t>
  </si>
  <si>
    <t>VIVION 3 08/08/2024</t>
  </si>
  <si>
    <t>XS2031925840</t>
  </si>
  <si>
    <t>VIVION 3 8/24</t>
  </si>
  <si>
    <t>VOD 6.25 10/78</t>
  </si>
  <si>
    <t>XS1888180640</t>
  </si>
  <si>
    <t>ATRSAV 3 5/8 PERP</t>
  </si>
  <si>
    <t>XS2338530467</t>
  </si>
  <si>
    <t>Ba2</t>
  </si>
  <si>
    <t>BBVA 5.875%12/49</t>
  </si>
  <si>
    <t>ES0813211002</t>
  </si>
  <si>
    <t>CABKSM 5 1/4 PERP</t>
  </si>
  <si>
    <t>ES0840609012</t>
  </si>
  <si>
    <t>BB</t>
  </si>
  <si>
    <t>CEME5.45%11/29</t>
  </si>
  <si>
    <t>USP2253TJN02</t>
  </si>
  <si>
    <t>CEMEX 5.2 09/17/30</t>
  </si>
  <si>
    <t>USP2253TJQ33</t>
  </si>
  <si>
    <t>CITCON 3 5/8 PERP</t>
  </si>
  <si>
    <t>XS2347397437</t>
  </si>
  <si>
    <t>CITCON 4.496 PERP</t>
  </si>
  <si>
    <t>XS2079413527</t>
  </si>
  <si>
    <t>F 5.113% 05/03/2029</t>
  </si>
  <si>
    <t>US345397ZR75</t>
  </si>
  <si>
    <t>INPSTN 2 1/4 07/15/27</t>
  </si>
  <si>
    <t>XS2010028004</t>
  </si>
  <si>
    <t>LB 5.25% 01/02/28</t>
  </si>
  <si>
    <t>US501797AN49</t>
  </si>
  <si>
    <t>RDEDO4.95%1/28</t>
  </si>
  <si>
    <t>US75735KAA79</t>
  </si>
  <si>
    <t>Health Care Equipment &amp; Services</t>
  </si>
  <si>
    <t>SANTAN 4 3/8 PERP</t>
  </si>
  <si>
    <t>XS2102912966</t>
  </si>
  <si>
    <t>SBBBSS 2 5/8 PERP</t>
  </si>
  <si>
    <t>XS2272358024</t>
  </si>
  <si>
    <t>SBBBSS 2.624 PERP</t>
  </si>
  <si>
    <t>XS2010032618</t>
  </si>
  <si>
    <t>SOCGEN 4 3/4 PERP</t>
  </si>
  <si>
    <t>USF8500RAB80</t>
  </si>
  <si>
    <t>SOCGEN 7.375 PERP</t>
  </si>
  <si>
    <t>USF84914CU62</t>
  </si>
  <si>
    <t>UBS 3 7/8 PERP</t>
  </si>
  <si>
    <t>USH42097CL90</t>
  </si>
  <si>
    <t>SIX</t>
  </si>
  <si>
    <t>UBS 5 1/8 PERP</t>
  </si>
  <si>
    <t>CH0558521263</t>
  </si>
  <si>
    <t>UBS 7% 12/49</t>
  </si>
  <si>
    <t>USH4209UAT37</t>
  </si>
  <si>
    <t>ADJGR 2 1/4 14/01/29</t>
  </si>
  <si>
    <t>XS2283225477</t>
  </si>
  <si>
    <t>ADLERR 1 7/8 04/27/23</t>
  </si>
  <si>
    <t>XS1713464441</t>
  </si>
  <si>
    <t>ADLERR 1.5 17/4/22</t>
  </si>
  <si>
    <t>XS1843441491</t>
  </si>
  <si>
    <t>ADLERR 2.125 06/2/24</t>
  </si>
  <si>
    <t>XS1731858715</t>
  </si>
  <si>
    <t>ADLERR 3 27/04/26</t>
  </si>
  <si>
    <t>XS1713464524</t>
  </si>
  <si>
    <t>BDC 3 3/8 07/15/27</t>
  </si>
  <si>
    <t>XS1640668940</t>
  </si>
  <si>
    <t>BDC 3 3/8 07/15/31</t>
  </si>
  <si>
    <t>XS2367228058</t>
  </si>
  <si>
    <t>CMZB 6 1/8 PERP</t>
  </si>
  <si>
    <t>XS2189784288</t>
  </si>
  <si>
    <t>CMZB VAR 12/49</t>
  </si>
  <si>
    <t>XS2024502960</t>
  </si>
  <si>
    <t>CS 7.25 09/25</t>
  </si>
  <si>
    <t>USH3698DBZ62</t>
  </si>
  <si>
    <t>CS VAR PERP</t>
  </si>
  <si>
    <t>USH3698DBW32</t>
  </si>
  <si>
    <t>DB 4 5/8 PERP</t>
  </si>
  <si>
    <t>DE000DL19VZ9</t>
  </si>
  <si>
    <t>DB 6 3/4 PERP</t>
  </si>
  <si>
    <t>DE000DL19WG7</t>
  </si>
  <si>
    <t>DTV 5 7/8 08/15/27</t>
  </si>
  <si>
    <t>US25461LAA08</t>
  </si>
  <si>
    <t>INKENE 5.875 11/09/27</t>
  </si>
  <si>
    <t>USG4808VAC49</t>
  </si>
  <si>
    <t>LLOYD 7.5 PERP</t>
  </si>
  <si>
    <t>US539439AU36</t>
  </si>
  <si>
    <t>LLOYDS 7 1/2 PERP</t>
  </si>
  <si>
    <t>US539439AG42</t>
  </si>
  <si>
    <t>MTCH 4 1/8 08/01/30</t>
  </si>
  <si>
    <t>US57665RAL06</t>
  </si>
  <si>
    <t>NWG float PERP</t>
  </si>
  <si>
    <t>US639057AA62</t>
  </si>
  <si>
    <t>PEMEX 2 3/4 04/21/27</t>
  </si>
  <si>
    <t>XS1172951508</t>
  </si>
  <si>
    <t>TCELLT 5.75 10/15/25</t>
  </si>
  <si>
    <t>XS1298711729</t>
  </si>
  <si>
    <t>TCELLT 5.8 04/11/28</t>
  </si>
  <si>
    <t>XS1803215869</t>
  </si>
  <si>
    <t>TEVA 4.5 03/01/</t>
  </si>
  <si>
    <t>TEVA 6 31/01/20</t>
  </si>
  <si>
    <t>XS2198213956</t>
  </si>
  <si>
    <t>TEVA 6 31/01/25</t>
  </si>
  <si>
    <t>TEVA PHARMACEUT</t>
  </si>
  <si>
    <t>US88167AAE10</t>
  </si>
  <si>
    <t>VRNT 0 0.25 04/15/26</t>
  </si>
  <si>
    <t>US92343XAB64</t>
  </si>
  <si>
    <t>VRNT 0.25 04/15/26</t>
  </si>
  <si>
    <t>ACFP 2 5/8 PERP</t>
  </si>
  <si>
    <t>FR0013457157</t>
  </si>
  <si>
    <t>BACR 4 3/8 PERP</t>
  </si>
  <si>
    <t>US06738EBT10</t>
  </si>
  <si>
    <t>BACR VAR 12/49</t>
  </si>
  <si>
    <t>XS1658012023</t>
  </si>
  <si>
    <t>BARC 7.75 PERP</t>
  </si>
  <si>
    <t>US06738EBA29</t>
  </si>
  <si>
    <t>MIDCAP 6 1/2 05/01/28</t>
  </si>
  <si>
    <t>US59567LAA26</t>
  </si>
  <si>
    <t>Other</t>
  </si>
  <si>
    <t>B1</t>
  </si>
  <si>
    <t>SABSM 5 3/4 PERP</t>
  </si>
  <si>
    <t>XS2310945048 CORP</t>
  </si>
  <si>
    <t>SABSM 5 PERP</t>
  </si>
  <si>
    <t>XS2389116307</t>
  </si>
  <si>
    <t>TDG 6.25% 15/03/2026</t>
  </si>
  <si>
    <t>US893647BE67</t>
  </si>
  <si>
    <t>THC 4 1/4 06/01/29</t>
  </si>
  <si>
    <t>US88033GDL14</t>
  </si>
  <si>
    <t>AAL11.75 15/7/25</t>
  </si>
  <si>
    <t>US023771S586</t>
  </si>
  <si>
    <t>B</t>
  </si>
  <si>
    <t>AYDEMT 7 3/4 02/02/27</t>
  </si>
  <si>
    <t>XS2368781477</t>
  </si>
  <si>
    <t>ENOGLN 6.5 30/4/27</t>
  </si>
  <si>
    <t>USG3044DAA49</t>
  </si>
  <si>
    <t>LUMN 7.6 09/15/39</t>
  </si>
  <si>
    <t>US156700AM80</t>
  </si>
  <si>
    <t>B2</t>
  </si>
  <si>
    <t>MERLLN 7 05/15/25</t>
  </si>
  <si>
    <t>XS2166184916</t>
  </si>
  <si>
    <t>PAPREC 4 3/31/25</t>
  </si>
  <si>
    <t>XS1794209459</t>
  </si>
  <si>
    <t>PLTK 4 1/4 03/15/29</t>
  </si>
  <si>
    <t>US72815LAA52</t>
  </si>
  <si>
    <t>SABSM 6 1/2 PERP</t>
  </si>
  <si>
    <t>XS1611858090</t>
  </si>
  <si>
    <t>SFRF 3.375% 15/01//28</t>
  </si>
  <si>
    <t>XS2053846262</t>
  </si>
  <si>
    <t>XHR 4 7/8 06/01/29</t>
  </si>
  <si>
    <t>US98372MAC91</t>
  </si>
  <si>
    <t>ARKO 5 1/8 11/15/29</t>
  </si>
  <si>
    <t>US041242AA67</t>
  </si>
  <si>
    <t>B3</t>
  </si>
  <si>
    <t>DKL 6.75 05/15/25</t>
  </si>
  <si>
    <t>US24665FAB85</t>
  </si>
  <si>
    <t>DLX 8 06/01/29</t>
  </si>
  <si>
    <t>US248019AU57</t>
  </si>
  <si>
    <t>ENDP 7 1/2 04/01/27</t>
  </si>
  <si>
    <t>US69888XAA72</t>
  </si>
  <si>
    <t>GTRC 8.5 15/01/26</t>
  </si>
  <si>
    <t>US40204BAA35</t>
  </si>
  <si>
    <t>IAECN 9 07/15/26</t>
  </si>
  <si>
    <t>USG49774AB18</t>
  </si>
  <si>
    <t>NCR 5 1/8 04/15/29</t>
  </si>
  <si>
    <t>NCR 5.75% 9/27</t>
  </si>
  <si>
    <t>US62886EAU29</t>
  </si>
  <si>
    <t>TIFSLN 3 3/4 04/15/29</t>
  </si>
  <si>
    <t>XS2331728126</t>
  </si>
  <si>
    <t>WELTEC 8 1/4 10/15/26</t>
  </si>
  <si>
    <t>US95039LAA61</t>
  </si>
  <si>
    <t>B-</t>
  </si>
  <si>
    <t>ATALIA 4 05/15/24</t>
  </si>
  <si>
    <t>XS1605600532</t>
  </si>
  <si>
    <t>Caa1</t>
  </si>
  <si>
    <t>TRAVEL 5.403 07/15/2025</t>
  </si>
  <si>
    <t>XS2021472084</t>
  </si>
  <si>
    <t>RAD 7.5 01/07/25</t>
  </si>
  <si>
    <t>USU76659AX65</t>
  </si>
  <si>
    <t>CCC</t>
  </si>
  <si>
    <t>RAD 8 11/15/26</t>
  </si>
  <si>
    <t>USU76659AY49</t>
  </si>
  <si>
    <t>ENDP 6 06/30/28</t>
  </si>
  <si>
    <t>US29273DAC48</t>
  </si>
  <si>
    <t>Caa3</t>
  </si>
  <si>
    <t>ENDP 9 1/2 07/31/27</t>
  </si>
  <si>
    <t>US29273DAB64</t>
  </si>
  <si>
    <t>CCC-</t>
  </si>
  <si>
    <t>DSPORT 5 3/8 08/15/26</t>
  </si>
  <si>
    <t>US25277LAF31</t>
  </si>
  <si>
    <t>CC</t>
  </si>
  <si>
    <t>DSPORT 6 5/8 08/15/27</t>
  </si>
  <si>
    <t>US25277LAC00</t>
  </si>
  <si>
    <t>Ca</t>
  </si>
  <si>
    <t>DF 6.5 03/15/23</t>
  </si>
  <si>
    <t>US242370AD62</t>
  </si>
  <si>
    <t>D</t>
  </si>
  <si>
    <t>BEEFBZ 4 3/8 03/18/31</t>
  </si>
  <si>
    <t>USL6401PAJ23</t>
  </si>
  <si>
    <t>ALPEK 4.5 11/22</t>
  </si>
  <si>
    <t>USP01703AA82</t>
  </si>
  <si>
    <t>EURONEXT</t>
  </si>
  <si>
    <t>DDD 0 15/11/26</t>
  </si>
  <si>
    <t>US88554DAC02</t>
  </si>
  <si>
    <t>ENPH 0 01/03/28</t>
  </si>
  <si>
    <t>US29355AAJ60</t>
  </si>
  <si>
    <t>FVRR 0  01/11.25</t>
  </si>
  <si>
    <t>US33835LAB18</t>
  </si>
  <si>
    <t>LPSN 0 15/12/26</t>
  </si>
  <si>
    <t>US538146AD33</t>
  </si>
  <si>
    <t>US91282CBT71</t>
  </si>
  <si>
    <t>LPSN 0.75 01/03/24</t>
  </si>
  <si>
    <t>US538146AB76</t>
  </si>
  <si>
    <t>NICE 1.25 15/01/2024</t>
  </si>
  <si>
    <t>US65366HAB96</t>
  </si>
  <si>
    <t>NICEIT 0 15/09/25</t>
  </si>
  <si>
    <t>US653656AA68</t>
  </si>
  <si>
    <t>NVMI 0 15/10/25</t>
  </si>
  <si>
    <t>US66980MAA45</t>
  </si>
  <si>
    <t>OPK 4 1/2 02/15/25</t>
  </si>
  <si>
    <t>US68375NAD57</t>
  </si>
  <si>
    <t>RUN 0 01/02/2026</t>
  </si>
  <si>
    <t>US86771WAB19</t>
  </si>
  <si>
    <t>RUN 0 01/02/26</t>
  </si>
  <si>
    <t>US86771WAA36</t>
  </si>
  <si>
    <t>SEDG 0 09/15/25</t>
  </si>
  <si>
    <t>US83417MAC82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</si>
  <si>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</si>
  <si>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</si>
  <si>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</si>
  <si>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</si>
  <si>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</si>
  <si>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</si>
  <si>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</si>
  <si>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</si>
  <si>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הראל</t>
  </si>
  <si>
    <t>אשטרום</t>
  </si>
  <si>
    <t>שיכון ובינוי</t>
  </si>
  <si>
    <t>שטראוס עלית</t>
  </si>
  <si>
    <t>איי.סי.אל</t>
  </si>
  <si>
    <t>אלקטרה</t>
  </si>
  <si>
    <t>חברה לישראל</t>
  </si>
  <si>
    <t>קנון</t>
  </si>
  <si>
    <t>בזק</t>
  </si>
  <si>
    <t>או פי סי אנרגיה</t>
  </si>
  <si>
    <t>או.פי.סי אנרגיה-הפחתה</t>
  </si>
  <si>
    <t>לייבפרסון</t>
  </si>
  <si>
    <t>נייס</t>
  </si>
  <si>
    <t>נובה</t>
  </si>
  <si>
    <t>אופקו</t>
  </si>
  <si>
    <t>השקעות במדעי החיים</t>
  </si>
  <si>
    <t>אלביט מערכות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</si>
  <si>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</si>
  <si>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</si>
  <si>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</si>
  <si>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</si>
  <si>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</si>
  <si>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</si>
  <si>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</si>
  <si>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</si>
  <si>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</si>
  <si>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</si>
  <si>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</si>
  <si>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</si>
  <si>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</si>
  <si>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</si>
  <si>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סה"כ תל אביב 90</t>
  </si>
  <si>
    <t>פיבי</t>
  </si>
  <si>
    <t>איידיאיי ביטוח</t>
  </si>
  <si>
    <t>כלל עסקי ביטוח</t>
  </si>
  <si>
    <t>מגדל ביטוח</t>
  </si>
  <si>
    <t>מנורה</t>
  </si>
  <si>
    <t>אילקס מדיקל</t>
  </si>
  <si>
    <t>דיפלומט אחזקות</t>
  </si>
  <si>
    <t>דיפלומט אחזקות-הפחתה</t>
  </si>
  <si>
    <t>דלתא מותגים</t>
  </si>
  <si>
    <t>קריסטל</t>
  </si>
  <si>
    <t>קרסו</t>
  </si>
  <si>
    <t>דנאל כא</t>
  </si>
  <si>
    <t>נובולוג</t>
  </si>
  <si>
    <t>נובולוג-הפחתה</t>
  </si>
  <si>
    <t>פתאל החזקות</t>
  </si>
  <si>
    <t>אזורים</t>
  </si>
  <si>
    <t>אפריקה מגורים</t>
  </si>
  <si>
    <t>הכשרה התחדשות-הפחתה</t>
  </si>
  <si>
    <t>חגג נדלן</t>
  </si>
  <si>
    <t>חגג-הפחתה</t>
  </si>
  <si>
    <t>פרשקובסקי</t>
  </si>
  <si>
    <t>תורפז</t>
  </si>
  <si>
    <t>דלתא גליל</t>
  </si>
  <si>
    <t>אינרום</t>
  </si>
  <si>
    <t>פולירם</t>
  </si>
  <si>
    <t>פלסאון תעשיות</t>
  </si>
  <si>
    <t>נייר חדרה</t>
  </si>
  <si>
    <t>אלקו החזקות</t>
  </si>
  <si>
    <t>אנרגיאן</t>
  </si>
  <si>
    <t>ישראמקו</t>
  </si>
  <si>
    <t>נאוויטס פטרוליום יהש</t>
  </si>
  <si>
    <t>רציו יהש</t>
  </si>
  <si>
    <t>אלטשולר שחם גמל</t>
  </si>
  <si>
    <t>ישראכרט</t>
  </si>
  <si>
    <t>סלקום</t>
  </si>
  <si>
    <t>פרטנר</t>
  </si>
  <si>
    <t>פרטנר בכספת U בנק</t>
  </si>
  <si>
    <t>בזן</t>
  </si>
  <si>
    <t>פז נפט</t>
  </si>
  <si>
    <t>מגיק</t>
  </si>
  <si>
    <t>סאפיינס</t>
  </si>
  <si>
    <t>פריון נטוורק</t>
  </si>
  <si>
    <t>קמטק</t>
  </si>
  <si>
    <t>מטריקס</t>
  </si>
  <si>
    <t>מלם תים</t>
  </si>
  <si>
    <t>פורמולה</t>
  </si>
  <si>
    <t>אודיוקודס</t>
  </si>
  <si>
    <t>ציוד תקשורת</t>
  </si>
  <si>
    <t>גילת</t>
  </si>
  <si>
    <t>גילת-הפחתה</t>
  </si>
  <si>
    <t>אייאיאס</t>
  </si>
  <si>
    <t>הכשרה הישוב</t>
  </si>
  <si>
    <t>ישרס</t>
  </si>
  <si>
    <t>מגדלי הים התיכון</t>
  </si>
  <si>
    <t>מגה אור</t>
  </si>
  <si>
    <t>מניבים ריט</t>
  </si>
  <si>
    <t>רבוע נדלן</t>
  </si>
  <si>
    <t>ריט1 (*) (*)</t>
  </si>
  <si>
    <t>אלקטרה נדלן</t>
  </si>
  <si>
    <t>ארגו פרופרטיס</t>
  </si>
  <si>
    <t>גזית גלוב</t>
  </si>
  <si>
    <t>סאמיט</t>
  </si>
  <si>
    <t>אנלייט אנרגיה</t>
  </si>
  <si>
    <t>נופא אנרג'י</t>
  </si>
  <si>
    <t>נופר אנרגי הפחתה</t>
  </si>
  <si>
    <t>מימון ישיר</t>
  </si>
  <si>
    <t>אלקטרה צריכה</t>
  </si>
  <si>
    <t>מקס סטוק</t>
  </si>
  <si>
    <t>פוקס</t>
  </si>
  <si>
    <t>ריטיילורס</t>
  </si>
  <si>
    <t>ריטיילורס-הפחתה</t>
  </si>
  <si>
    <t>סה"כ מניות היתר</t>
  </si>
  <si>
    <t>בנק ירושלים</t>
  </si>
  <si>
    <t>איילון</t>
  </si>
  <si>
    <t>אייס קמעונאות</t>
  </si>
  <si>
    <t>ברימאג</t>
  </si>
  <si>
    <t>גלוברנדס</t>
  </si>
  <si>
    <t>גרינסטון</t>
  </si>
  <si>
    <t>ויליפוד</t>
  </si>
  <si>
    <t>ויליפוד אינטר - הפחתה</t>
  </si>
  <si>
    <t>ויליפוד אינטרנש</t>
  </si>
  <si>
    <t>חממה</t>
  </si>
  <si>
    <t>מנדלסון תשתיות</t>
  </si>
  <si>
    <t>סקופ</t>
  </si>
  <si>
    <t>פרימוטק</t>
  </si>
  <si>
    <t>אוריין -הפחתה</t>
  </si>
  <si>
    <t>אי.טי.ג'י.איי</t>
  </si>
  <si>
    <t>ג'י וואן</t>
  </si>
  <si>
    <t>גלובל כנפיים</t>
  </si>
  <si>
    <t>הולמס פלייס</t>
  </si>
  <si>
    <t>כנפיים</t>
  </si>
  <si>
    <t>נקסטקום</t>
  </si>
  <si>
    <t>שגריר</t>
  </si>
  <si>
    <t>שגריר-הפחתה</t>
  </si>
  <si>
    <t>איסתא</t>
  </si>
  <si>
    <t>איסתא הפחתה</t>
  </si>
  <si>
    <t>ישרוטל</t>
  </si>
  <si>
    <t>ישרוטל - הפחתה</t>
  </si>
  <si>
    <t>אב-גד</t>
  </si>
  <si>
    <t>אביב</t>
  </si>
  <si>
    <t>אורון קבוצה</t>
  </si>
  <si>
    <t>אקרו</t>
  </si>
  <si>
    <t>אקרו הפחתה</t>
  </si>
  <si>
    <t>דוניץ</t>
  </si>
  <si>
    <t>יעקבי קבוצה</t>
  </si>
  <si>
    <t>לוזון קבוצה  -הפחתה</t>
  </si>
  <si>
    <t>לוינשטין</t>
  </si>
  <si>
    <t>לסיכו</t>
  </si>
  <si>
    <t>לסיכו-הפחתה</t>
  </si>
  <si>
    <t>מירלנד</t>
  </si>
  <si>
    <t>מצלאואי</t>
  </si>
  <si>
    <t>צמח המרמן</t>
  </si>
  <si>
    <t>קרדן ישראל</t>
  </si>
  <si>
    <t>קרדן נדלן</t>
  </si>
  <si>
    <t>רותם שני</t>
  </si>
  <si>
    <t>רימון</t>
  </si>
  <si>
    <t>רני צים - הפחתה</t>
  </si>
  <si>
    <t>גן שמואל</t>
  </si>
  <si>
    <t>זנלכל</t>
  </si>
  <si>
    <t>כלל משקאות</t>
  </si>
  <si>
    <t>קרור 1</t>
  </si>
  <si>
    <t>אקרשטיין</t>
  </si>
  <si>
    <t>ברנד</t>
  </si>
  <si>
    <t>גאון</t>
  </si>
  <si>
    <t>מרחב</t>
  </si>
  <si>
    <t>קליל</t>
  </si>
  <si>
    <t>רב בריח</t>
  </si>
  <si>
    <t>תדיר גן</t>
  </si>
  <si>
    <t>ביונ תלת מימד</t>
  </si>
  <si>
    <t>אלקטרוניקה ואופטיקה</t>
  </si>
  <si>
    <t>בליץ--הפחתה</t>
  </si>
  <si>
    <t>טכנ גילוי אש גז</t>
  </si>
  <si>
    <t>טכנ גילוי אש גז-הפחתה</t>
  </si>
  <si>
    <t>נור אינק אינוביישנס</t>
  </si>
  <si>
    <t>נקסט ויז'ן</t>
  </si>
  <si>
    <t>סונוביה</t>
  </si>
  <si>
    <t>סקודיקס</t>
  </si>
  <si>
    <t>פייטון</t>
  </si>
  <si>
    <t>פיסיבי</t>
  </si>
  <si>
    <t>ברם</t>
  </si>
  <si>
    <t>כפרית</t>
  </si>
  <si>
    <t>אבגול</t>
  </si>
  <si>
    <t>ניסן</t>
  </si>
  <si>
    <t>ספאנטק</t>
  </si>
  <si>
    <t>על בד</t>
  </si>
  <si>
    <t>פלסטו קרגל</t>
  </si>
  <si>
    <t>שלאג</t>
  </si>
  <si>
    <t>אורד</t>
  </si>
  <si>
    <t>אפקון</t>
  </si>
  <si>
    <t>בבילון - הפחתה</t>
  </si>
  <si>
    <t>ג'נריישן קפיטל</t>
  </si>
  <si>
    <t>חירון 1</t>
  </si>
  <si>
    <t>מבטח שמיר</t>
  </si>
  <si>
    <t>צור שמיר</t>
  </si>
  <si>
    <t>רפק</t>
  </si>
  <si>
    <t>אלון גז</t>
  </si>
  <si>
    <t>דלק תמלוגים</t>
  </si>
  <si>
    <t>כהן פתוח</t>
  </si>
  <si>
    <t>מודיעין-הפחתה</t>
  </si>
  <si>
    <t>רציו פטרוליום יהש</t>
  </si>
  <si>
    <t>אטראו שוקי הון</t>
  </si>
  <si>
    <t>אנליסט</t>
  </si>
  <si>
    <t>דש איפקס</t>
  </si>
  <si>
    <t>יעקב פיננסים</t>
  </si>
  <si>
    <t>מור גמל ופנסיה</t>
  </si>
  <si>
    <t>מור השקעות</t>
  </si>
  <si>
    <t>סאטקום - הפחתה</t>
  </si>
  <si>
    <t>סאטקום מערכות</t>
  </si>
  <si>
    <t>קו מנחה</t>
  </si>
  <si>
    <t>דור אלון</t>
  </si>
  <si>
    <t>סופרגז</t>
  </si>
  <si>
    <t>פטרוכימיים</t>
  </si>
  <si>
    <t>יוניקורן טכ יהש</t>
  </si>
  <si>
    <t>השקעות בהיי-טק</t>
  </si>
  <si>
    <t>נקסטפרם</t>
  </si>
  <si>
    <t>אינטר תעשיות</t>
  </si>
  <si>
    <t>חשמל</t>
  </si>
  <si>
    <t>אלמור חשמל</t>
  </si>
  <si>
    <t>תאת טכנולוגיות</t>
  </si>
  <si>
    <t>אלוט תקשורת</t>
  </si>
  <si>
    <t>אקסיליון-הפחתה</t>
  </si>
  <si>
    <t>גלאסבוקס</t>
  </si>
  <si>
    <t>טקטונה - הפחתה</t>
  </si>
  <si>
    <t>טראקנט</t>
  </si>
  <si>
    <t>סינאל</t>
  </si>
  <si>
    <t>קבסיר</t>
  </si>
  <si>
    <t>קונטיניואל</t>
  </si>
  <si>
    <t>רייזור</t>
  </si>
  <si>
    <t>פריורטק</t>
  </si>
  <si>
    <t>קמהדע</t>
  </si>
  <si>
    <t>ביוטכנולוגיה</t>
  </si>
  <si>
    <t>אפיטומי מדיקל</t>
  </si>
  <si>
    <t>מכשור רפואי</t>
  </si>
  <si>
    <t>אפליסוניקס</t>
  </si>
  <si>
    <t>אריקה כרמל</t>
  </si>
  <si>
    <t>בריינסוויי</t>
  </si>
  <si>
    <t>יומן אקסטנשנס</t>
  </si>
  <si>
    <t>סופווייב מדיקל</t>
  </si>
  <si>
    <t>פלסאנמור</t>
  </si>
  <si>
    <t>אלמדה יהש</t>
  </si>
  <si>
    <t>אלרון</t>
  </si>
  <si>
    <t>ביולייט</t>
  </si>
  <si>
    <t>די.אן.איי ביומד</t>
  </si>
  <si>
    <t>אי.אל.די</t>
  </si>
  <si>
    <t>אמת</t>
  </si>
  <si>
    <t>בבילון</t>
  </si>
  <si>
    <t>הייפר גלובל</t>
  </si>
  <si>
    <t>מחשוב ישיר</t>
  </si>
  <si>
    <t>ספידווליו</t>
  </si>
  <si>
    <t>אורביט</t>
  </si>
  <si>
    <t>אראסאל</t>
  </si>
  <si>
    <t>טלרד נטוורקס</t>
  </si>
  <si>
    <t>פוורפליט</t>
  </si>
  <si>
    <t>אפולו פאוור</t>
  </si>
  <si>
    <t>קלינטק</t>
  </si>
  <si>
    <t>אפולו פאוור-הפחתה</t>
  </si>
  <si>
    <t>הום ביוגז</t>
  </si>
  <si>
    <t>פינרג'י</t>
  </si>
  <si>
    <t>פריים אנרג'י</t>
  </si>
  <si>
    <t>צ'קראטק</t>
  </si>
  <si>
    <t>גב ים 1</t>
  </si>
  <si>
    <t>ויתניה</t>
  </si>
  <si>
    <t>מגוריט</t>
  </si>
  <si>
    <t>ריט אזורים</t>
  </si>
  <si>
    <t>רני צים</t>
  </si>
  <si>
    <t>אלרוב נדלן ומלונאות</t>
  </si>
  <si>
    <t>אספן בניה</t>
  </si>
  <si>
    <t>אפריקה נכסים</t>
  </si>
  <si>
    <t>בוליגו</t>
  </si>
  <si>
    <t>גבאי התחדשות עיר</t>
  </si>
  <si>
    <t>גזית גלוב-הפחתה</t>
  </si>
  <si>
    <t>מישורים</t>
  </si>
  <si>
    <t>נורסטאר החזקות</t>
  </si>
  <si>
    <t>סים קומרשייל בכורה "ל"</t>
  </si>
  <si>
    <t>סקייליין</t>
  </si>
  <si>
    <t>מדיקל ישראל</t>
  </si>
  <si>
    <t>קנאביס</t>
  </si>
  <si>
    <t>קנביט - הפחתה</t>
  </si>
  <si>
    <t>תמיר הון</t>
  </si>
  <si>
    <t>איירטאץ'</t>
  </si>
  <si>
    <t>אקופיה</t>
  </si>
  <si>
    <t>הייקון</t>
  </si>
  <si>
    <t>מאסיבית</t>
  </si>
  <si>
    <t>שלוש 3 דיאם</t>
  </si>
  <si>
    <t>אלומיי</t>
  </si>
  <si>
    <t>משק אנרגיה</t>
  </si>
  <si>
    <t>סאנפלאואר</t>
  </si>
  <si>
    <t>סולאיר</t>
  </si>
  <si>
    <t>סולאיר-הפחתה</t>
  </si>
  <si>
    <t>סולגרין</t>
  </si>
  <si>
    <t>טופ גאם</t>
  </si>
  <si>
    <t>פודטק</t>
  </si>
  <si>
    <t>מילומור סחר</t>
  </si>
  <si>
    <t>מניף</t>
  </si>
  <si>
    <t>נאוי</t>
  </si>
  <si>
    <t>ספן</t>
  </si>
  <si>
    <t>ויקטורי</t>
  </si>
  <si>
    <t>טיב טעם</t>
  </si>
  <si>
    <t>משביר</t>
  </si>
  <si>
    <t>קסטרו</t>
  </si>
  <si>
    <t>סה"כ אופציות Call 001</t>
  </si>
  <si>
    <t>אורבוטק</t>
  </si>
  <si>
    <t>KYG898261048</t>
  </si>
  <si>
    <t>ELLO US</t>
  </si>
  <si>
    <t>IL0010826357</t>
  </si>
  <si>
    <t>ENOG LN</t>
  </si>
  <si>
    <t>GB00BG12Y042</t>
  </si>
  <si>
    <t>ORA US</t>
  </si>
  <si>
    <t>US6866881021</t>
  </si>
  <si>
    <t>CSTE US</t>
  </si>
  <si>
    <t>IL0011259137</t>
  </si>
  <si>
    <t>ICL GROUP LTD</t>
  </si>
  <si>
    <t>IL0002810146</t>
  </si>
  <si>
    <t>ICL US</t>
  </si>
  <si>
    <t>KORNIT DIGITAL</t>
  </si>
  <si>
    <t>IL0011216723</t>
  </si>
  <si>
    <t>Capital Goods</t>
  </si>
  <si>
    <t>ZIM US</t>
  </si>
  <si>
    <t>IL0065100930</t>
  </si>
  <si>
    <t>SODASTREAM INTE</t>
  </si>
  <si>
    <t>IL0011213001</t>
  </si>
  <si>
    <t>Consumer Durables &amp; Apparel</t>
  </si>
  <si>
    <t>ARKO US</t>
  </si>
  <si>
    <t>US0412421085</t>
  </si>
  <si>
    <t>SMWB US</t>
  </si>
  <si>
    <t>BBG010425VD1</t>
  </si>
  <si>
    <t>IL0011751653</t>
  </si>
  <si>
    <t>WILC US</t>
  </si>
  <si>
    <t>IL0010828585</t>
  </si>
  <si>
    <t>ADM US</t>
  </si>
  <si>
    <t>US0394831020</t>
  </si>
  <si>
    <t>Household &amp; Personal Products</t>
  </si>
  <si>
    <t>BRAINSWAY LTD A</t>
  </si>
  <si>
    <t>US10501L1061</t>
  </si>
  <si>
    <t>KMDA US</t>
  </si>
  <si>
    <t>IL0010941198</t>
  </si>
  <si>
    <t>INMD US</t>
  </si>
  <si>
    <t>IL0011595993</t>
  </si>
  <si>
    <t>KAMADA LTD</t>
  </si>
  <si>
    <t>OPK US</t>
  </si>
  <si>
    <t>US68375N1037</t>
  </si>
  <si>
    <t>SOL-GEL TECHNOL</t>
  </si>
  <si>
    <t>IL0011417206</t>
  </si>
  <si>
    <t>TEVA US</t>
  </si>
  <si>
    <t>US8816242098</t>
  </si>
  <si>
    <t>VBLT US</t>
  </si>
  <si>
    <t>PLUS LN</t>
  </si>
  <si>
    <t>IL0011284465</t>
  </si>
  <si>
    <t>ALLOT COMMUNICA</t>
  </si>
  <si>
    <t>IL0010996549</t>
  </si>
  <si>
    <t>IS US</t>
  </si>
  <si>
    <t>IL0011763799</t>
  </si>
  <si>
    <t>SIMIGON LTD-CDI</t>
  </si>
  <si>
    <t>IL0010991185</t>
  </si>
  <si>
    <t>WIX.COM</t>
  </si>
  <si>
    <t>IL0011301780</t>
  </si>
  <si>
    <t>CAMT US</t>
  </si>
  <si>
    <t>IL0010952641</t>
  </si>
  <si>
    <t>CLBT US</t>
  </si>
  <si>
    <t>IL0011794802</t>
  </si>
  <si>
    <t>ESLT US</t>
  </si>
  <si>
    <t>IL0010811243</t>
  </si>
  <si>
    <t>ITURAN LOCATION</t>
  </si>
  <si>
    <t>IL0010818685</t>
  </si>
  <si>
    <t>MGIC US</t>
  </si>
  <si>
    <t>IL0010823123</t>
  </si>
  <si>
    <t>PERI US</t>
  </si>
  <si>
    <t>IL0010958192</t>
  </si>
  <si>
    <t>RADA US</t>
  </si>
  <si>
    <t>IL0010826506</t>
  </si>
  <si>
    <t>RDWR US</t>
  </si>
  <si>
    <t>IL0010834765</t>
  </si>
  <si>
    <t>RSKD US</t>
  </si>
  <si>
    <t>IL0011786493</t>
  </si>
  <si>
    <t>SCTC US</t>
  </si>
  <si>
    <t>SPNS US</t>
  </si>
  <si>
    <t>KYG7T16G1039</t>
  </si>
  <si>
    <t>SSYS US</t>
  </si>
  <si>
    <t>IL0011267213</t>
  </si>
  <si>
    <t>STRATASYS LTD</t>
  </si>
  <si>
    <t>TATT US</t>
  </si>
  <si>
    <t>IL0010827264</t>
  </si>
  <si>
    <t>VRT US</t>
  </si>
  <si>
    <t>US92537N1081</t>
  </si>
  <si>
    <t>WKME US</t>
  </si>
  <si>
    <t>IL0011765851</t>
  </si>
  <si>
    <t>רדקום</t>
  </si>
  <si>
    <t>IL0010826688</t>
  </si>
  <si>
    <t>NVMI US</t>
  </si>
  <si>
    <t>IL0010845571</t>
  </si>
  <si>
    <t>TSEM US</t>
  </si>
  <si>
    <t>IL0010823792</t>
  </si>
  <si>
    <t>AUDC US</t>
  </si>
  <si>
    <t>IL0010829658</t>
  </si>
  <si>
    <t>CELJF US</t>
  </si>
  <si>
    <t>IL0011015349</t>
  </si>
  <si>
    <t>CLBT US לא התקבל</t>
  </si>
  <si>
    <t>US09581B1035</t>
  </si>
  <si>
    <t>GILT US</t>
  </si>
  <si>
    <t>IL0010825102</t>
  </si>
  <si>
    <t>NICE US</t>
  </si>
  <si>
    <t>US6536561086</t>
  </si>
  <si>
    <t>PTNR US</t>
  </si>
  <si>
    <t>US70211M1099</t>
  </si>
  <si>
    <t>PWFL US</t>
  </si>
  <si>
    <t>US73931J1097</t>
  </si>
  <si>
    <t>TABOOLA.COM</t>
  </si>
  <si>
    <t>IL0011754137</t>
  </si>
  <si>
    <t>TBLA US</t>
  </si>
  <si>
    <t>MBRSTSEK EU</t>
  </si>
  <si>
    <t>SE0017564313</t>
  </si>
  <si>
    <t>TOST US</t>
  </si>
  <si>
    <t>US8887871080</t>
  </si>
  <si>
    <t>IACA US-הפחתה</t>
  </si>
  <si>
    <t>IACC US</t>
  </si>
  <si>
    <t>KYG4940J1141</t>
  </si>
  <si>
    <t>SEIT LN</t>
  </si>
  <si>
    <t>GB00BGHVZM47</t>
  </si>
  <si>
    <t>2688 HK</t>
  </si>
  <si>
    <t>KYG3066L1014</t>
  </si>
  <si>
    <t>CHK US</t>
  </si>
  <si>
    <t>US1651677353</t>
  </si>
  <si>
    <t>COP US</t>
  </si>
  <si>
    <t>US20825C1045</t>
  </si>
  <si>
    <t>CRC US</t>
  </si>
  <si>
    <t>US13057Q3056</t>
  </si>
  <si>
    <t>CVE CN</t>
  </si>
  <si>
    <t>CA15135U1093</t>
  </si>
  <si>
    <t>CVE US</t>
  </si>
  <si>
    <t>ENB CN</t>
  </si>
  <si>
    <t>CA29250N1050</t>
  </si>
  <si>
    <t>SZSE</t>
  </si>
  <si>
    <t>ENERGON OIL AND</t>
  </si>
  <si>
    <t>EQT US</t>
  </si>
  <si>
    <t>US26884L1098</t>
  </si>
  <si>
    <t>HBR LN</t>
  </si>
  <si>
    <t>GB00BLGYGY88</t>
  </si>
  <si>
    <t>HES US</t>
  </si>
  <si>
    <t>US42809H1077</t>
  </si>
  <si>
    <t>IPWR US</t>
  </si>
  <si>
    <t>US4516222035</t>
  </si>
  <si>
    <t>NEE US</t>
  </si>
  <si>
    <t>US65339F1012</t>
  </si>
  <si>
    <t>NOVA US</t>
  </si>
  <si>
    <t>US86745K1043</t>
  </si>
  <si>
    <t>PXD US</t>
  </si>
  <si>
    <t>US7237871071</t>
  </si>
  <si>
    <t>RUN US</t>
  </si>
  <si>
    <t>US86771W1053</t>
  </si>
  <si>
    <t>SHELL NA</t>
  </si>
  <si>
    <t>GB00BP6MXD84</t>
  </si>
  <si>
    <t>SRE US</t>
  </si>
  <si>
    <t>US8168511090</t>
  </si>
  <si>
    <t>VIE FP</t>
  </si>
  <si>
    <t>FR0000124141</t>
  </si>
  <si>
    <t>VLO US</t>
  </si>
  <si>
    <t>US91913Y1001</t>
  </si>
  <si>
    <t>005490 KS</t>
  </si>
  <si>
    <t>KR7005490008</t>
  </si>
  <si>
    <t>051910 KS</t>
  </si>
  <si>
    <t>KR7051910008</t>
  </si>
  <si>
    <t>1772 HK</t>
  </si>
  <si>
    <t>CNE1000031W9</t>
  </si>
  <si>
    <t>AA US</t>
  </si>
  <si>
    <t>US0138721065</t>
  </si>
  <si>
    <t>AAL LN</t>
  </si>
  <si>
    <t>GB00B1XZS820</t>
  </si>
  <si>
    <t>AKE FP</t>
  </si>
  <si>
    <t>FR0010313833</t>
  </si>
  <si>
    <t>AKZA NA</t>
  </si>
  <si>
    <t>NL0013267909</t>
  </si>
  <si>
    <t>ALB US</t>
  </si>
  <si>
    <t>US0126531013</t>
  </si>
  <si>
    <t>APD US</t>
  </si>
  <si>
    <t>US0091581068</t>
  </si>
  <si>
    <t>AZEK US</t>
  </si>
  <si>
    <t>US05478C1053</t>
  </si>
  <si>
    <t>BHP LN</t>
  </si>
  <si>
    <t>AU000000BHP4</t>
  </si>
  <si>
    <t>CF US</t>
  </si>
  <si>
    <t>US1252691001</t>
  </si>
  <si>
    <t>DHI US</t>
  </si>
  <si>
    <t>US23331A1097</t>
  </si>
  <si>
    <t>DSEY US</t>
  </si>
  <si>
    <t>KYG289231030</t>
  </si>
  <si>
    <t>ESI US</t>
  </si>
  <si>
    <t>US28618M1062</t>
  </si>
  <si>
    <t>FCX US</t>
  </si>
  <si>
    <t>US35671D8570</t>
  </si>
  <si>
    <t>FMC US</t>
  </si>
  <si>
    <t>US3024913036</t>
  </si>
  <si>
    <t>GLEN LN</t>
  </si>
  <si>
    <t>JE00B4T3BW64</t>
  </si>
  <si>
    <t>IFF US</t>
  </si>
  <si>
    <t>US4595061015</t>
  </si>
  <si>
    <t>LEN US</t>
  </si>
  <si>
    <t>US5260571048</t>
  </si>
  <si>
    <t>LYB US</t>
  </si>
  <si>
    <t>NL0009434992</t>
  </si>
  <si>
    <t>MAS US</t>
  </si>
  <si>
    <t>US5745991068</t>
  </si>
  <si>
    <t>MATW US</t>
  </si>
  <si>
    <t>US5771281012</t>
  </si>
  <si>
    <t>MOS US</t>
  </si>
  <si>
    <t>US61945C1036</t>
  </si>
  <si>
    <t>NHY NO</t>
  </si>
  <si>
    <t>NO0005052605</t>
  </si>
  <si>
    <t>ORI AU</t>
  </si>
  <si>
    <t>AU000000ORI1</t>
  </si>
  <si>
    <t>PPG US</t>
  </si>
  <si>
    <t>US6935061076</t>
  </si>
  <si>
    <t>RIO LN</t>
  </si>
  <si>
    <t>GB0007188757</t>
  </si>
  <si>
    <t>S32 AU</t>
  </si>
  <si>
    <t>AU000000S320</t>
  </si>
  <si>
    <t>SAND US</t>
  </si>
  <si>
    <t>CA80013R2063</t>
  </si>
  <si>
    <t>SGO FP</t>
  </si>
  <si>
    <t>FR0000125007</t>
  </si>
  <si>
    <t>SIE GR</t>
  </si>
  <si>
    <t>DE0007236101</t>
  </si>
  <si>
    <t>SMRT US</t>
  </si>
  <si>
    <t>US83193G1076</t>
  </si>
  <si>
    <t>SQM US</t>
  </si>
  <si>
    <t>US8336351056</t>
  </si>
  <si>
    <t>TLO CN</t>
  </si>
  <si>
    <t>VGG866591024</t>
  </si>
  <si>
    <t>UNVR US</t>
  </si>
  <si>
    <t>US91336L1070</t>
  </si>
  <si>
    <t>VMC US</t>
  </si>
  <si>
    <t>US9291601097</t>
  </si>
  <si>
    <t>UPS US</t>
  </si>
  <si>
    <t>US9113121068</t>
  </si>
  <si>
    <t>XPO US</t>
  </si>
  <si>
    <t>US9837931008</t>
  </si>
  <si>
    <t>002594 C2</t>
  </si>
  <si>
    <t>CNE100001526</t>
  </si>
  <si>
    <t>090430 KS</t>
  </si>
  <si>
    <t>KR7090430000</t>
  </si>
  <si>
    <t>373220 KS</t>
  </si>
  <si>
    <t>KR7373220003</t>
  </si>
  <si>
    <t>4922 JT</t>
  </si>
  <si>
    <t>JP3283650004</t>
  </si>
  <si>
    <t>TSE</t>
  </si>
  <si>
    <t>APTV US</t>
  </si>
  <si>
    <t>JE00B783TY65</t>
  </si>
  <si>
    <t>CGRO US-הפחתה</t>
  </si>
  <si>
    <t>EL US</t>
  </si>
  <si>
    <t>US5184391044</t>
  </si>
  <si>
    <t>ELMS US</t>
  </si>
  <si>
    <t>US28489L1044</t>
  </si>
  <si>
    <t>FIII US- הפחתה</t>
  </si>
  <si>
    <t>GENERAL MOTORS</t>
  </si>
  <si>
    <t>US37045V1008</t>
  </si>
  <si>
    <t>GM US</t>
  </si>
  <si>
    <t>LI US</t>
  </si>
  <si>
    <t>US50202M1027</t>
  </si>
  <si>
    <t>LOTZ US</t>
  </si>
  <si>
    <t>US0042851024</t>
  </si>
  <si>
    <t>MBG GY</t>
  </si>
  <si>
    <t>DE0007100000</t>
  </si>
  <si>
    <t>ORLY US</t>
  </si>
  <si>
    <t>US67103H1077</t>
  </si>
  <si>
    <t>RIVN US</t>
  </si>
  <si>
    <t>US76954A1034</t>
  </si>
  <si>
    <t>TSLA US</t>
  </si>
  <si>
    <t>US88160R1014</t>
  </si>
  <si>
    <t>ULTA US</t>
  </si>
  <si>
    <t>US90384S3031</t>
  </si>
  <si>
    <t>ULVR LN</t>
  </si>
  <si>
    <t>GB00B10RZP78</t>
  </si>
  <si>
    <t>VOLVB SS</t>
  </si>
  <si>
    <t>SE0000115446</t>
  </si>
  <si>
    <t>BBWI US</t>
  </si>
  <si>
    <t>US0708301041</t>
  </si>
  <si>
    <t>JD.COM INC-CL A</t>
  </si>
  <si>
    <t>KYG8208B1014</t>
  </si>
  <si>
    <t>PORSCHE AUTOMOB</t>
  </si>
  <si>
    <t>DE000PAH0038</t>
  </si>
  <si>
    <t>888.COM</t>
  </si>
  <si>
    <t>GI000A0F6407</t>
  </si>
  <si>
    <t>035720 KS</t>
  </si>
  <si>
    <t>KR7035720002</t>
  </si>
  <si>
    <t>3690 HK</t>
  </si>
  <si>
    <t>KYG596691041</t>
  </si>
  <si>
    <t>700 HK</t>
  </si>
  <si>
    <t>KYG875721634</t>
  </si>
  <si>
    <t>DIS US</t>
  </si>
  <si>
    <t>US2546871060</t>
  </si>
  <si>
    <t>FB US</t>
  </si>
  <si>
    <t>US30303M1027</t>
  </si>
  <si>
    <t>GOOG US</t>
  </si>
  <si>
    <t>US02079K1079</t>
  </si>
  <si>
    <t>GOOGL US</t>
  </si>
  <si>
    <t>US02079K3059</t>
  </si>
  <si>
    <t>LYV US</t>
  </si>
  <si>
    <t>US5380341090</t>
  </si>
  <si>
    <t>PRX NA</t>
  </si>
  <si>
    <t>NL0013654783</t>
  </si>
  <si>
    <t>SONY US</t>
  </si>
  <si>
    <t>US8356993076</t>
  </si>
  <si>
    <t>2020 HK</t>
  </si>
  <si>
    <t>KYG040111059</t>
  </si>
  <si>
    <t>603939 C1</t>
  </si>
  <si>
    <t>CNE100001TS5</t>
  </si>
  <si>
    <t>6618 HK</t>
  </si>
  <si>
    <t>KYG5074A1004</t>
  </si>
  <si>
    <t>9618 HK</t>
  </si>
  <si>
    <t>9988 HK</t>
  </si>
  <si>
    <t>KYG017191142</t>
  </si>
  <si>
    <t>AG1 GR</t>
  </si>
  <si>
    <t>DE000A2LQ884</t>
  </si>
  <si>
    <t>AMZN US</t>
  </si>
  <si>
    <t>US0231351067</t>
  </si>
  <si>
    <t>BABA US</t>
  </si>
  <si>
    <t>US01609W1027</t>
  </si>
  <si>
    <t>COST US</t>
  </si>
  <si>
    <t>US22160K1051</t>
  </si>
  <si>
    <t>HAYW US</t>
  </si>
  <si>
    <t>US4212981009</t>
  </si>
  <si>
    <t>HAYWARD HOLDINGS INC</t>
  </si>
  <si>
    <t>HD US</t>
  </si>
  <si>
    <t>US4370761029</t>
  </si>
  <si>
    <t>MC FP</t>
  </si>
  <si>
    <t>FR0000121014</t>
  </si>
  <si>
    <t>PACE US -הפחתה</t>
  </si>
  <si>
    <t>SBUX US</t>
  </si>
  <si>
    <t>US8552441094</t>
  </si>
  <si>
    <t>TJX US</t>
  </si>
  <si>
    <t>US8725401090</t>
  </si>
  <si>
    <t>UBER US</t>
  </si>
  <si>
    <t>US90353T1007</t>
  </si>
  <si>
    <t>WMT US</t>
  </si>
  <si>
    <t>US9311421039</t>
  </si>
  <si>
    <t>151 HK</t>
  </si>
  <si>
    <t>KYG9431R1039</t>
  </si>
  <si>
    <t>CPG LN</t>
  </si>
  <si>
    <t>GB00BD6K4575</t>
  </si>
  <si>
    <t>JMT PL</t>
  </si>
  <si>
    <t>PTJMT0AE0001</t>
  </si>
  <si>
    <t>603288 C1</t>
  </si>
  <si>
    <t>CNE100001SL2</t>
  </si>
  <si>
    <t>BN FP</t>
  </si>
  <si>
    <t>FR0000120644</t>
  </si>
  <si>
    <t>NESN SW</t>
  </si>
  <si>
    <t>CH0038863350</t>
  </si>
  <si>
    <t>000651 CH</t>
  </si>
  <si>
    <t>CNE0000001D4</t>
  </si>
  <si>
    <t>002508 C2</t>
  </si>
  <si>
    <t>CNE100000WY9</t>
  </si>
  <si>
    <t>3347 HK</t>
  </si>
  <si>
    <t>CNE1000040M1</t>
  </si>
  <si>
    <t>600519 C1</t>
  </si>
  <si>
    <t>CNE0000018R8</t>
  </si>
  <si>
    <t>601888 C1</t>
  </si>
  <si>
    <t>CNE100000G29</t>
  </si>
  <si>
    <t>ARVL US</t>
  </si>
  <si>
    <t>LU2314763264</t>
  </si>
  <si>
    <t>EL FP</t>
  </si>
  <si>
    <t>FR0000121667</t>
  </si>
  <si>
    <t>ONON US</t>
  </si>
  <si>
    <t>CH1134540470</t>
  </si>
  <si>
    <t>PELOTON INTERACTIVE INC</t>
  </si>
  <si>
    <t>US70614W1009</t>
  </si>
  <si>
    <t>RMD US</t>
  </si>
  <si>
    <t>US7611521078</t>
  </si>
  <si>
    <t>300015 C2</t>
  </si>
  <si>
    <t>CNE100000GR6</t>
  </si>
  <si>
    <t>300685 C2</t>
  </si>
  <si>
    <t>CNE1000034D3</t>
  </si>
  <si>
    <t>AMWL US</t>
  </si>
  <si>
    <t>US03044L1052</t>
  </si>
  <si>
    <t>ATIP US</t>
  </si>
  <si>
    <t>US00216W1099</t>
  </si>
  <si>
    <t>HCA US</t>
  </si>
  <si>
    <t>US40412C1018</t>
  </si>
  <si>
    <t>TMO US</t>
  </si>
  <si>
    <t>US8835561023</t>
  </si>
  <si>
    <t>002821 C2</t>
  </si>
  <si>
    <t>CNE100002BZ6</t>
  </si>
  <si>
    <t>1951 HK</t>
  </si>
  <si>
    <t>KYG5140J1013</t>
  </si>
  <si>
    <t>2160 HK</t>
  </si>
  <si>
    <t>KYG6082P1054</t>
  </si>
  <si>
    <t>2269 HK</t>
  </si>
  <si>
    <t>KYG970081173</t>
  </si>
  <si>
    <t>600276 C1</t>
  </si>
  <si>
    <t>CNE0000014W7</t>
  </si>
  <si>
    <t>603259 C1</t>
  </si>
  <si>
    <t>CNE1000031K4</t>
  </si>
  <si>
    <t>6078 HK</t>
  </si>
  <si>
    <t>KYG4712E1035</t>
  </si>
  <si>
    <t>9960 HK</t>
  </si>
  <si>
    <t>KYG5262E1044</t>
  </si>
  <si>
    <t>ABBV US</t>
  </si>
  <si>
    <t>US00287Y1091</t>
  </si>
  <si>
    <t>ABT US</t>
  </si>
  <si>
    <t>US0028241000</t>
  </si>
  <si>
    <t>AZN LN</t>
  </si>
  <si>
    <t>GB0009895292</t>
  </si>
  <si>
    <t>AZN US</t>
  </si>
  <si>
    <t>US0463531089</t>
  </si>
  <si>
    <t>BMY US</t>
  </si>
  <si>
    <t>US1101221083</t>
  </si>
  <si>
    <t>BSX US</t>
  </si>
  <si>
    <t>US1011371077</t>
  </si>
  <si>
    <t>CL CN</t>
  </si>
  <si>
    <t>CA22587M1068</t>
  </si>
  <si>
    <t>DRIO US</t>
  </si>
  <si>
    <t>US23725P2092</t>
  </si>
  <si>
    <t>DXCM US</t>
  </si>
  <si>
    <t>US2521311074</t>
  </si>
  <si>
    <t>EW US</t>
  </si>
  <si>
    <t>US28176E1082</t>
  </si>
  <si>
    <t>ISRG US</t>
  </si>
  <si>
    <t>US46120E6023</t>
  </si>
  <si>
    <t>JNJ US</t>
  </si>
  <si>
    <t>US47816Q1046</t>
  </si>
  <si>
    <t>US4781601046</t>
  </si>
  <si>
    <t>MDT US</t>
  </si>
  <si>
    <t>IE00BTN1Y115</t>
  </si>
  <si>
    <t>PERRIGO CO PLC</t>
  </si>
  <si>
    <t>IE00BGH1M568</t>
  </si>
  <si>
    <t>PROTALIX BIOTHE</t>
  </si>
  <si>
    <t>US74365A3095</t>
  </si>
  <si>
    <t>REGN US</t>
  </si>
  <si>
    <t>US75886F1075</t>
  </si>
  <si>
    <t>SAN FP</t>
  </si>
  <si>
    <t>FR0000120578</t>
  </si>
  <si>
    <t>SGEN US</t>
  </si>
  <si>
    <t>US81181C1045</t>
  </si>
  <si>
    <t>SNDX US</t>
  </si>
  <si>
    <t>US87164F1057</t>
  </si>
  <si>
    <t>SWTX US</t>
  </si>
  <si>
    <t>US85205L1070</t>
  </si>
  <si>
    <t>SYK US</t>
  </si>
  <si>
    <t>US8636671013</t>
  </si>
  <si>
    <t>1398 HK</t>
  </si>
  <si>
    <t>CNE1000003G1</t>
  </si>
  <si>
    <t>3968 HK</t>
  </si>
  <si>
    <t>CNE1000002M1</t>
  </si>
  <si>
    <t>BAC US</t>
  </si>
  <si>
    <t>US0605051046</t>
  </si>
  <si>
    <t>BNP FP</t>
  </si>
  <si>
    <t>FR0000131104</t>
  </si>
  <si>
    <t>DBS SP</t>
  </si>
  <si>
    <t>SG1L01001701</t>
  </si>
  <si>
    <t>HK 1658</t>
  </si>
  <si>
    <t>CNE1000029W3</t>
  </si>
  <si>
    <t>INGA NA</t>
  </si>
  <si>
    <t>NL0011821202</t>
  </si>
  <si>
    <t>ISP IM</t>
  </si>
  <si>
    <t>IT0000072618</t>
  </si>
  <si>
    <t>JPM US</t>
  </si>
  <si>
    <t>US46625H1005</t>
  </si>
  <si>
    <t>LLOY LN</t>
  </si>
  <si>
    <t>GB0008706128</t>
  </si>
  <si>
    <t>MS US</t>
  </si>
  <si>
    <t>US6174464486</t>
  </si>
  <si>
    <t>SCHW US</t>
  </si>
  <si>
    <t>US8085131055</t>
  </si>
  <si>
    <t>UOB SP</t>
  </si>
  <si>
    <t>SG1M31001969</t>
  </si>
  <si>
    <t>WFC US</t>
  </si>
  <si>
    <t>US9497461015</t>
  </si>
  <si>
    <t>2MX FP</t>
  </si>
  <si>
    <t>FR0014000T90</t>
  </si>
  <si>
    <t>2MXBS FP</t>
  </si>
  <si>
    <t>FR0014000TB2</t>
  </si>
  <si>
    <t>APGB US</t>
  </si>
  <si>
    <t>KYG0412A1022</t>
  </si>
  <si>
    <t>APO US</t>
  </si>
  <si>
    <t>US03769M1062</t>
  </si>
  <si>
    <t>FMIV US</t>
  </si>
  <si>
    <t>US3498751045</t>
  </si>
  <si>
    <t>GGPI US - לא התקבל</t>
  </si>
  <si>
    <t>GGPI US - נייר התחייבות</t>
  </si>
  <si>
    <t>GLHA US</t>
  </si>
  <si>
    <t>US37714P1030</t>
  </si>
  <si>
    <t>HERA US</t>
  </si>
  <si>
    <t>KYG3728Y1035</t>
  </si>
  <si>
    <t>LLAP/WS US</t>
  </si>
  <si>
    <t>US88105P1113</t>
  </si>
  <si>
    <t>LOKM US</t>
  </si>
  <si>
    <t>US5381261032</t>
  </si>
  <si>
    <t>LRS1 GR</t>
  </si>
  <si>
    <t>LU2290523658</t>
  </si>
  <si>
    <t>LRSW GR</t>
  </si>
  <si>
    <t>OWL US</t>
  </si>
  <si>
    <t>SOFI US</t>
  </si>
  <si>
    <t>US83406F1021</t>
  </si>
  <si>
    <t>TPG US</t>
  </si>
  <si>
    <t>US8726571016</t>
  </si>
  <si>
    <t>TPGS US לא התקבל</t>
  </si>
  <si>
    <t>KYG8656V1041</t>
  </si>
  <si>
    <t>TWNT US</t>
  </si>
  <si>
    <t>KYG866131090</t>
  </si>
  <si>
    <t>1299 HK</t>
  </si>
  <si>
    <t>HK0000069689</t>
  </si>
  <si>
    <t>CAP/U-הפחתה</t>
  </si>
  <si>
    <t>DNTL CN</t>
  </si>
  <si>
    <t>CA24874B1085</t>
  </si>
  <si>
    <t>DOMA US</t>
  </si>
  <si>
    <t>US25703A1043</t>
  </si>
  <si>
    <t>HUM US</t>
  </si>
  <si>
    <t>US4448591028</t>
  </si>
  <si>
    <t>MMC US</t>
  </si>
  <si>
    <t>US5717481023</t>
  </si>
  <si>
    <t>UNH US</t>
  </si>
  <si>
    <t>US91324P1021</t>
  </si>
  <si>
    <t>101 HK</t>
  </si>
  <si>
    <t>HK0101000591</t>
  </si>
  <si>
    <t>AMT US</t>
  </si>
  <si>
    <t>US03027X1000</t>
  </si>
  <si>
    <t>AT1 GY</t>
  </si>
  <si>
    <t>LU1673108939</t>
  </si>
  <si>
    <t>CLNX SM</t>
  </si>
  <si>
    <t>ES0105066007</t>
  </si>
  <si>
    <t>EBOX LN</t>
  </si>
  <si>
    <t>GB00BG382L74</t>
  </si>
  <si>
    <t>GLOBALWORTH REA</t>
  </si>
  <si>
    <t>GG00B979FD04</t>
  </si>
  <si>
    <t>LOGAI SS</t>
  </si>
  <si>
    <t>SE0002017657</t>
  </si>
  <si>
    <t>SLVR US</t>
  </si>
  <si>
    <t>KYG8136V1041</t>
  </si>
  <si>
    <t>VTWR GR</t>
  </si>
  <si>
    <t>DE000A3H3LL2</t>
  </si>
  <si>
    <t>259960 KS</t>
  </si>
  <si>
    <t>KR7259960003</t>
  </si>
  <si>
    <t>3888 HK</t>
  </si>
  <si>
    <t>KYG5264Y1089</t>
  </si>
  <si>
    <t>9999 HK</t>
  </si>
  <si>
    <t>KYG6427A1022</t>
  </si>
  <si>
    <t>ADYEN NA</t>
  </si>
  <si>
    <t>NL0012969182</t>
  </si>
  <si>
    <t>DXC TECHNOLOGY</t>
  </si>
  <si>
    <t>US23355L1061</t>
  </si>
  <si>
    <t>MASTERCARD INC-</t>
  </si>
  <si>
    <t>US57636Q1040</t>
  </si>
  <si>
    <t>NRDY US</t>
  </si>
  <si>
    <t>US64081V1098</t>
  </si>
  <si>
    <t>PYPL</t>
  </si>
  <si>
    <t>US70450Y1038</t>
  </si>
  <si>
    <t>SAP GY</t>
  </si>
  <si>
    <t>DE0007164600</t>
  </si>
  <si>
    <t>TBA US הפחתה</t>
  </si>
  <si>
    <t>TSM US</t>
  </si>
  <si>
    <t>US8740391003</t>
  </si>
  <si>
    <t>VISA INC-CLASS</t>
  </si>
  <si>
    <t>US92826C8394</t>
  </si>
  <si>
    <t>002439 C2</t>
  </si>
  <si>
    <t>CNE100000QJ2</t>
  </si>
  <si>
    <t>2018 HK</t>
  </si>
  <si>
    <t>KYG2953R1149</t>
  </si>
  <si>
    <t>268 HK</t>
  </si>
  <si>
    <t>KYG525681477</t>
  </si>
  <si>
    <t>300747 C2</t>
  </si>
  <si>
    <t>CNE100003654</t>
  </si>
  <si>
    <t>300750 C2</t>
  </si>
  <si>
    <t>CNE100003662</t>
  </si>
  <si>
    <t>600570 C1</t>
  </si>
  <si>
    <t>CNE000001GD5</t>
  </si>
  <si>
    <t>600588 C1</t>
  </si>
  <si>
    <t>CNE0000017Y6</t>
  </si>
  <si>
    <t>6954 JT</t>
  </si>
  <si>
    <t>JP3802400006</t>
  </si>
  <si>
    <t>7741 JT</t>
  </si>
  <si>
    <t>JP3837800006</t>
  </si>
  <si>
    <t>909 HK</t>
  </si>
  <si>
    <t>KYG6142R1092</t>
  </si>
  <si>
    <t>AAPL US</t>
  </si>
  <si>
    <t>US0378331005</t>
  </si>
  <si>
    <t>ADBE US</t>
  </si>
  <si>
    <t>US00724F1012</t>
  </si>
  <si>
    <t>ADSK US</t>
  </si>
  <si>
    <t>US0527691069</t>
  </si>
  <si>
    <t>APXT US- הפחתה</t>
  </si>
  <si>
    <t>ATER US</t>
  </si>
  <si>
    <t>US02156U1016</t>
  </si>
  <si>
    <t>AVDX US</t>
  </si>
  <si>
    <t>US05368X1028</t>
  </si>
  <si>
    <t>AVPT US</t>
  </si>
  <si>
    <t>US0536041041</t>
  </si>
  <si>
    <t>AVYA US</t>
  </si>
  <si>
    <t>US05351X1019</t>
  </si>
  <si>
    <t>AWE LN</t>
  </si>
  <si>
    <t>GB00BNDRMJ14</t>
  </si>
  <si>
    <t>CRM US</t>
  </si>
  <si>
    <t>US79466L3024</t>
  </si>
  <si>
    <t>CRWD US</t>
  </si>
  <si>
    <t>US22788C1053</t>
  </si>
  <si>
    <t>DDOG US</t>
  </si>
  <si>
    <t>US23804L1035</t>
  </si>
  <si>
    <t>DFNS US הפחתה</t>
  </si>
  <si>
    <t>DT US</t>
  </si>
  <si>
    <t>US2681501092</t>
  </si>
  <si>
    <t>EPAM US</t>
  </si>
  <si>
    <t>US29414B1044</t>
  </si>
  <si>
    <t>FFIV US</t>
  </si>
  <si>
    <t>US3156161024</t>
  </si>
  <si>
    <t>FTNT US</t>
  </si>
  <si>
    <t>US34959E1091</t>
  </si>
  <si>
    <t>FTV US</t>
  </si>
  <si>
    <t>US34959J1088</t>
  </si>
  <si>
    <t>HUBS US</t>
  </si>
  <si>
    <t>US4435731009</t>
  </si>
  <si>
    <t>IFX GR</t>
  </si>
  <si>
    <t>DE0006231004</t>
  </si>
  <si>
    <t>LINK NO</t>
  </si>
  <si>
    <t>NO0010894231</t>
  </si>
  <si>
    <t>LVOX US</t>
  </si>
  <si>
    <t>US53838L1008</t>
  </si>
  <si>
    <t>MA US</t>
  </si>
  <si>
    <t>MDB US</t>
  </si>
  <si>
    <t>US60937P1066</t>
  </si>
  <si>
    <t>MIR US</t>
  </si>
  <si>
    <t>US60471A1016</t>
  </si>
  <si>
    <t>MSFT US</t>
  </si>
  <si>
    <t>US5949181045</t>
  </si>
  <si>
    <t>MU US</t>
  </si>
  <si>
    <t>US5951121038</t>
  </si>
  <si>
    <t>NOW US</t>
  </si>
  <si>
    <t>US81762P1021</t>
  </si>
  <si>
    <t>OB US</t>
  </si>
  <si>
    <t>US69002R1032</t>
  </si>
  <si>
    <t>OKTA US</t>
  </si>
  <si>
    <t>US6792951054</t>
  </si>
  <si>
    <t>PAYO US</t>
  </si>
  <si>
    <t>US70451X1046</t>
  </si>
  <si>
    <t>PAYO US-  לא התקבל</t>
  </si>
  <si>
    <t>KYG372881006</t>
  </si>
  <si>
    <t>POWERFLEET INC</t>
  </si>
  <si>
    <t>SPLK US</t>
  </si>
  <si>
    <t>US8486371045</t>
  </si>
  <si>
    <t>STRC US</t>
  </si>
  <si>
    <t>US80359A1060</t>
  </si>
  <si>
    <t>TEAM US</t>
  </si>
  <si>
    <t>GB00BZ09BD16</t>
  </si>
  <si>
    <t>TEL US</t>
  </si>
  <si>
    <t>CH0102993182</t>
  </si>
  <si>
    <t>VLTA US</t>
  </si>
  <si>
    <t>US92873V1026</t>
  </si>
  <si>
    <t>VRNT US</t>
  </si>
  <si>
    <t>US92343X1000</t>
  </si>
  <si>
    <t>WCC US</t>
  </si>
  <si>
    <t>US95082P1057</t>
  </si>
  <si>
    <t>ZS US</t>
  </si>
  <si>
    <t>US98980G1022</t>
  </si>
  <si>
    <t>AMAT US</t>
  </si>
  <si>
    <t>US0382221051</t>
  </si>
  <si>
    <t>ASML NA</t>
  </si>
  <si>
    <t>NL0010273215</t>
  </si>
  <si>
    <t>CEVA INC</t>
  </si>
  <si>
    <t>US1572101053</t>
  </si>
  <si>
    <t>CEVA US</t>
  </si>
  <si>
    <t>GFS US</t>
  </si>
  <si>
    <t>KYG393871085</t>
  </si>
  <si>
    <t>KLAC US</t>
  </si>
  <si>
    <t>US4824801009</t>
  </si>
  <si>
    <t>NVDA US</t>
  </si>
  <si>
    <t>US67066G1040</t>
  </si>
  <si>
    <t>NXP SEMICONDUCT</t>
  </si>
  <si>
    <t>NL0009538784</t>
  </si>
  <si>
    <t>NXPI US</t>
  </si>
  <si>
    <t>ONTO US</t>
  </si>
  <si>
    <t>US6833441057</t>
  </si>
  <si>
    <t>SMSN LI</t>
  </si>
  <si>
    <t>US7960508882</t>
  </si>
  <si>
    <t>SOLAREDGE</t>
  </si>
  <si>
    <t>US83417M1045</t>
  </si>
  <si>
    <t>006400 KS</t>
  </si>
  <si>
    <t>KR7006400006</t>
  </si>
  <si>
    <t>ATUS US</t>
  </si>
  <si>
    <t>US02156K1034</t>
  </si>
  <si>
    <t>CHTR US</t>
  </si>
  <si>
    <t>US16119P1084</t>
  </si>
  <si>
    <t>CMCSA US</t>
  </si>
  <si>
    <t>US20030N1019</t>
  </si>
  <si>
    <t>CRSA US-הפחתה</t>
  </si>
  <si>
    <t>DTE GR</t>
  </si>
  <si>
    <t>DE0005557508</t>
  </si>
  <si>
    <t>INTUCH/F TB</t>
  </si>
  <si>
    <t>TH0201A10Y19</t>
  </si>
  <si>
    <t>KWEB US</t>
  </si>
  <si>
    <t>US5007673065</t>
  </si>
  <si>
    <t>LSXMA US</t>
  </si>
  <si>
    <t>US5312294094</t>
  </si>
  <si>
    <t>LSXMK US</t>
  </si>
  <si>
    <t>US5312296073</t>
  </si>
  <si>
    <t>PANW US</t>
  </si>
  <si>
    <t>US6974351057</t>
  </si>
  <si>
    <t>SYTA US-הפחתה</t>
  </si>
  <si>
    <t>ENEL SPA</t>
  </si>
  <si>
    <t>IT0003128367</t>
  </si>
  <si>
    <t>ENT LN</t>
  </si>
  <si>
    <t>IM00B5VQMV65</t>
  </si>
  <si>
    <t>GENI US</t>
  </si>
  <si>
    <t>GG00BMF1JR16</t>
  </si>
  <si>
    <t>SCOTTISH AND SO</t>
  </si>
  <si>
    <t>GB0007908733</t>
  </si>
  <si>
    <t>6098 JT</t>
  </si>
  <si>
    <t>JP3970300004</t>
  </si>
  <si>
    <t>600754 C1</t>
  </si>
  <si>
    <t>CNE000000MK0</t>
  </si>
  <si>
    <t>6862 HK</t>
  </si>
  <si>
    <t>KYG4290A1013</t>
  </si>
  <si>
    <t>9922 HK</t>
  </si>
  <si>
    <t>KYG5141L1059</t>
  </si>
  <si>
    <t>9987 HK</t>
  </si>
  <si>
    <t>US98850P1093</t>
  </si>
  <si>
    <t>HLT US</t>
  </si>
  <si>
    <t>US43300A2033</t>
  </si>
  <si>
    <t>MCD US</t>
  </si>
  <si>
    <t>US5801351017</t>
  </si>
  <si>
    <t>PK US</t>
  </si>
  <si>
    <t>US7005171050</t>
  </si>
  <si>
    <t>YUMC US</t>
  </si>
  <si>
    <t>ALPHABET INC -</t>
  </si>
  <si>
    <t>CTV US</t>
  </si>
  <si>
    <t>US4576791085</t>
  </si>
  <si>
    <t>CTV US לא התקבל</t>
  </si>
  <si>
    <t>FACEBOOK  INC-A</t>
  </si>
  <si>
    <t>5. קרנות סל</t>
  </si>
  <si>
    <t>סה"כ קרנות סל</t>
  </si>
  <si>
    <t>סה"כ שמחקות מדדי מניות בישראל</t>
  </si>
  <si>
    <t>הראל סל (A‏4) תא 60</t>
  </si>
  <si>
    <t>מניות</t>
  </si>
  <si>
    <t>סה"כ שמחקות מדדי מניות בחו"ל</t>
  </si>
  <si>
    <t>סה"כ שמחקות מדדים אחרים בישראל</t>
  </si>
  <si>
    <t>MTF סל (00) תל בונד</t>
  </si>
  <si>
    <t>אג"ח</t>
  </si>
  <si>
    <t>הרל.תלבונד 60</t>
  </si>
  <si>
    <t>הרל.תלבונד ש 50</t>
  </si>
  <si>
    <t>פסג.תלבונד 20</t>
  </si>
  <si>
    <t>פסגות EFT‏(00) תל בו</t>
  </si>
  <si>
    <t>פסגות ETF‏(00) תל בו</t>
  </si>
  <si>
    <t>קסם.כשתלבונד 60 (*) (*)</t>
  </si>
  <si>
    <t>קסם.תלבונד 20 (*) (*)</t>
  </si>
  <si>
    <t>קסם.תלבונד 60 (*) (*)</t>
  </si>
  <si>
    <t>קסם.תלבונד שקלי (*) (*)</t>
  </si>
  <si>
    <t>קסם.תלבונדצ בנק (*) (*)</t>
  </si>
  <si>
    <t>תכ.תלבונד20</t>
  </si>
  <si>
    <t>תכ.תלבונד60</t>
  </si>
  <si>
    <t>תכ.תלבונדצבנק</t>
  </si>
  <si>
    <t>תכ.תלבונדשקלי</t>
  </si>
  <si>
    <t>תכ.תלבונדשקלי50</t>
  </si>
  <si>
    <t>סה"כ שמחקות מדדים אחרים בחו"ל</t>
  </si>
  <si>
    <t>סה"כ אחר</t>
  </si>
  <si>
    <t>סה"כ short</t>
  </si>
  <si>
    <t>סה"כ שמחקות מדדי מניות</t>
  </si>
  <si>
    <t>BETAM40T PW</t>
  </si>
  <si>
    <t>PLBETF400025</t>
  </si>
  <si>
    <t>BUG US</t>
  </si>
  <si>
    <t>US37954Y3844</t>
  </si>
  <si>
    <t>CHIX US</t>
  </si>
  <si>
    <t>EURO STOXX BANK</t>
  </si>
  <si>
    <t>IE00B3Q19T94</t>
  </si>
  <si>
    <t>EWZ US</t>
  </si>
  <si>
    <t>US4642864007</t>
  </si>
  <si>
    <t>FINANCIAL SELEC</t>
  </si>
  <si>
    <t>US81369Y6059</t>
  </si>
  <si>
    <t>INVESCO STX 600</t>
  </si>
  <si>
    <t>IE00B5MTXJ97</t>
  </si>
  <si>
    <t>ISHARES DJ US H</t>
  </si>
  <si>
    <t>US4642887529</t>
  </si>
  <si>
    <t>IYZ US</t>
  </si>
  <si>
    <t>US4642877132</t>
  </si>
  <si>
    <t>KBA US</t>
  </si>
  <si>
    <t>US5007674055</t>
  </si>
  <si>
    <t>KBWB US</t>
  </si>
  <si>
    <t>US46138E6288</t>
  </si>
  <si>
    <t>KRANSHARES CICC</t>
  </si>
  <si>
    <t>US5007675953</t>
  </si>
  <si>
    <t>KRE US</t>
  </si>
  <si>
    <t>US78464A6982</t>
  </si>
  <si>
    <t>MSOS US</t>
  </si>
  <si>
    <t>US00768Y4531</t>
  </si>
  <si>
    <t>OIH US</t>
  </si>
  <si>
    <t>US5706014916</t>
  </si>
  <si>
    <t>PHAU LN</t>
  </si>
  <si>
    <t>JE00B1VS3770</t>
  </si>
  <si>
    <t>PPH US</t>
  </si>
  <si>
    <t>US92189F6925</t>
  </si>
  <si>
    <t>REAL ESTATE SEL</t>
  </si>
  <si>
    <t>US81369Y8600</t>
  </si>
  <si>
    <t>SPDR S&amp;P BIOTEC</t>
  </si>
  <si>
    <t>US78464A8707</t>
  </si>
  <si>
    <t>SPDR S&amp;P REGION</t>
  </si>
  <si>
    <t>TWLO US</t>
  </si>
  <si>
    <t>US90138F1021</t>
  </si>
  <si>
    <t>US GLOBAL JETS</t>
  </si>
  <si>
    <t>US26922A8421</t>
  </si>
  <si>
    <t>VANECK VEC</t>
  </si>
  <si>
    <t>VANECK VECTOR</t>
  </si>
  <si>
    <t>US92189H6071</t>
  </si>
  <si>
    <t>XBI US</t>
  </si>
  <si>
    <t>XLPS LN</t>
  </si>
  <si>
    <t>IE00B435BG20</t>
  </si>
  <si>
    <t>XLUS LN</t>
  </si>
  <si>
    <t>IE00B3VPKB53</t>
  </si>
  <si>
    <t>XLV US</t>
  </si>
  <si>
    <t>US81369Y2090</t>
  </si>
  <si>
    <t>XOP US</t>
  </si>
  <si>
    <t>US78468R5569</t>
  </si>
  <si>
    <t>XSOE US</t>
  </si>
  <si>
    <t>US97717X5784</t>
  </si>
  <si>
    <t>סה"כ שמחקות מדדים אחרים</t>
  </si>
  <si>
    <t>AFLT FP</t>
  </si>
  <si>
    <t>LU1681040900</t>
  </si>
  <si>
    <t>ISHARES USD COR</t>
  </si>
  <si>
    <t>IE0032895942</t>
  </si>
  <si>
    <t>ISHARES USD HY</t>
  </si>
  <si>
    <t>IE00BYXYYL56</t>
  </si>
  <si>
    <t>LDCU LN</t>
  </si>
  <si>
    <t>IE00BP9F2H18</t>
  </si>
  <si>
    <t>SDIG LN</t>
  </si>
  <si>
    <t>IE00BCRY5Y77</t>
  </si>
  <si>
    <t>SPDR EMERGING M</t>
  </si>
  <si>
    <t>IE00B4613386</t>
  </si>
  <si>
    <t>CYBA NA</t>
  </si>
  <si>
    <t>IE00BKPSFD61</t>
  </si>
  <si>
    <t>6. קרנות נאמנות</t>
  </si>
  <si>
    <t>סה"כ תעודות השתתפות בקרנות נאמנות</t>
  </si>
  <si>
    <t>סה"כ אג"ח קונצרני</t>
  </si>
  <si>
    <t>הראל תל צמד בנק</t>
  </si>
  <si>
    <t>סה"כ אג"ח ממשלתי</t>
  </si>
  <si>
    <t>סה"כ  מניות</t>
  </si>
  <si>
    <t>סה"כ  אחר</t>
  </si>
  <si>
    <t>PIMCINA ID</t>
  </si>
  <si>
    <t>IE00B6VH4D24</t>
  </si>
  <si>
    <t>PIAHYIA ID</t>
  </si>
  <si>
    <t>IE00BGSXQQ02</t>
  </si>
  <si>
    <t>BARINGS GLOBAL INVESTMENT FUND</t>
  </si>
  <si>
    <t>IE00B3M6PL25</t>
  </si>
  <si>
    <t>CIFCISR KY</t>
  </si>
  <si>
    <t>KYG2139S1194</t>
  </si>
  <si>
    <t>CHINA HIGH YIELD FUND I-ACC-USD</t>
  </si>
  <si>
    <t>LU2314629614</t>
  </si>
  <si>
    <t>CS ILS SIF -L.I</t>
  </si>
  <si>
    <t>CC240158949</t>
  </si>
  <si>
    <t>NEVE CAPITAL HY GBP FUND</t>
  </si>
  <si>
    <t>XS2343740283</t>
  </si>
  <si>
    <t>NORDEA 1</t>
  </si>
  <si>
    <t>LU0141799097</t>
  </si>
  <si>
    <t>cvc credit</t>
  </si>
  <si>
    <t>JE00B9G79F59</t>
  </si>
  <si>
    <t>סה"כ  אג"ח ממשלתי</t>
  </si>
  <si>
    <t>CAP GR EM L CU DBT-A4 USDCAP GR EM L CU</t>
  </si>
  <si>
    <t>LU0532993937</t>
  </si>
  <si>
    <t>PIMCO-EMRG LOCA</t>
  </si>
  <si>
    <t>IE00B29K0P99</t>
  </si>
  <si>
    <t>INDIA DYNAMIC BOND</t>
  </si>
  <si>
    <t>MU0395S00048</t>
  </si>
  <si>
    <t>Kotak Indian Fixed Income Fund</t>
  </si>
  <si>
    <t>MU0381S00022</t>
  </si>
  <si>
    <t>NSE</t>
  </si>
  <si>
    <t>91GSF EMLCTRD-I</t>
  </si>
  <si>
    <t>LU1194085475</t>
  </si>
  <si>
    <t>CS NOVA LUX GLB</t>
  </si>
  <si>
    <t>LU0635707705</t>
  </si>
  <si>
    <t>IEMDTRI LX</t>
  </si>
  <si>
    <t>ASHOKA INDIA OP</t>
  </si>
  <si>
    <t>IE00BH3N4915</t>
  </si>
  <si>
    <t>AVALORN MLSTN JP VL-B2 USD A</t>
  </si>
  <si>
    <t>LU1333206958</t>
  </si>
  <si>
    <t>Allianz China A-shares Class WT</t>
  </si>
  <si>
    <t>LU1997245920</t>
  </si>
  <si>
    <t>CHEETAH KOREA</t>
  </si>
  <si>
    <t>KYG212831179</t>
  </si>
  <si>
    <t>COMGEST GW</t>
  </si>
  <si>
    <t>IE00BHWQNN83</t>
  </si>
  <si>
    <t>COMGEST JPY</t>
  </si>
  <si>
    <t>IE00BQ1YBP44</t>
  </si>
  <si>
    <t>CSUGIII LN</t>
  </si>
  <si>
    <t>GB0031639221</t>
  </si>
  <si>
    <t>Comgest Growth Japan Class Yen I A</t>
  </si>
  <si>
    <t>FULCI1U LX</t>
  </si>
  <si>
    <t>LU1171460493</t>
  </si>
  <si>
    <t>GAM Continental Europe</t>
  </si>
  <si>
    <t>IE00B8Q8GH20</t>
  </si>
  <si>
    <t>GCCOIDR KY</t>
  </si>
  <si>
    <t>KYG4087A3149</t>
  </si>
  <si>
    <t>GREEN COURT CHINA -MONTHLY</t>
  </si>
  <si>
    <t>KYG4087A1655</t>
  </si>
  <si>
    <t>GREEN COURT CHINA O - MONTHLY C</t>
  </si>
  <si>
    <t>KYG4087A1408</t>
  </si>
  <si>
    <t>HEREFORD-BIN YUAN GR CHN-CIU</t>
  </si>
  <si>
    <t>LU1778254844</t>
  </si>
  <si>
    <t>ION Israel Fund</t>
  </si>
  <si>
    <t>KYG4936J1022</t>
  </si>
  <si>
    <t>IONTECH KY</t>
  </si>
  <si>
    <t>KYG4939W1006</t>
  </si>
  <si>
    <t>KBI FUNDS ICAV-ENERGY SOLUTION</t>
  </si>
  <si>
    <t>IE00BNGJJ156</t>
  </si>
  <si>
    <t>Memnon European Equities</t>
  </si>
  <si>
    <t>LU0578133935</t>
  </si>
  <si>
    <t>NATIXIS INT-I WCM EM MKT S1A</t>
  </si>
  <si>
    <t>LU2045818353</t>
  </si>
  <si>
    <t>OTRE</t>
  </si>
  <si>
    <t>SGHMGTF KY</t>
  </si>
  <si>
    <t>KYG8347N1566</t>
  </si>
  <si>
    <t>SPAJJIC ID</t>
  </si>
  <si>
    <t>SPARX FDS PLC-SP.JAPAN FD USD</t>
  </si>
  <si>
    <t>IE00BNCB6582</t>
  </si>
  <si>
    <t>SPARX JAPAN FUN</t>
  </si>
  <si>
    <t>IE00BNGY0956</t>
  </si>
  <si>
    <t>SPARX JAPAN INS</t>
  </si>
  <si>
    <t>IE0067168280</t>
  </si>
  <si>
    <t>SPHERA GLOBAL H</t>
  </si>
  <si>
    <t>Sphera Biotech Feeder Fund L.P</t>
  </si>
  <si>
    <t>SPHBIOA KY</t>
  </si>
  <si>
    <t>Threadneedle Lux- Global Technology Clas</t>
  </si>
  <si>
    <t>LU0444971666</t>
  </si>
  <si>
    <t>Tokio Marine Japanese Equity</t>
  </si>
  <si>
    <t>IE00B4L8RV03</t>
  </si>
  <si>
    <t>PRESTIGE ALT FI</t>
  </si>
  <si>
    <t>KYG722711853</t>
  </si>
  <si>
    <t>COLCHIS P2P INCOME FUND</t>
  </si>
  <si>
    <t>HBMN SW</t>
  </si>
  <si>
    <t>CH0012627250</t>
  </si>
  <si>
    <t>HONY LN</t>
  </si>
  <si>
    <t>GB00BYZV3G25</t>
  </si>
  <si>
    <t>7. כתבי אופציה</t>
  </si>
  <si>
    <t>סה"כ כתבי אופציה</t>
  </si>
  <si>
    <t>סה"כ בישראל</t>
  </si>
  <si>
    <t>כתבי אופציה בישראל</t>
  </si>
  <si>
    <t>אב-גד אופ 1</t>
  </si>
  <si>
    <t>אייס קמעונ אפ 1</t>
  </si>
  <si>
    <t>אלמדה      אפ 4</t>
  </si>
  <si>
    <t>אלמדה אפ 1-הפחתה</t>
  </si>
  <si>
    <t>אלמדה אפ 2 -הפחתה</t>
  </si>
  <si>
    <t>אמות אפ 11</t>
  </si>
  <si>
    <t>אפולו פאוור אפ4</t>
  </si>
  <si>
    <t>אקופיה  אפ 1</t>
  </si>
  <si>
    <t>ביג אפ 6</t>
  </si>
  <si>
    <t>ביונ תלתממד אפ1</t>
  </si>
  <si>
    <t>ביונ תלתממד אפ2</t>
  </si>
  <si>
    <t>בלנדר אופ 1</t>
  </si>
  <si>
    <t>בלנדר אופ 2</t>
  </si>
  <si>
    <t>הולמס פלייס אפ1</t>
  </si>
  <si>
    <t>טראקנט אופ 1</t>
  </si>
  <si>
    <t>יוניקורן טכ אפ2</t>
  </si>
  <si>
    <t>יוניקורן טכ אפ3</t>
  </si>
  <si>
    <t>נקסטפרם    אפ 1</t>
  </si>
  <si>
    <t>סקודיקס    אפ 1</t>
  </si>
  <si>
    <t>פולירם אר 1</t>
  </si>
  <si>
    <t>צקראטק    אפ 3</t>
  </si>
  <si>
    <t>קבסיר אופ' 1</t>
  </si>
  <si>
    <t>קונטיניואל אפ 1</t>
  </si>
  <si>
    <t>רותם שני   אפ 1</t>
  </si>
  <si>
    <t>כתבי אופציה בחו"ל</t>
  </si>
  <si>
    <t>APGB/WS US 11.5 31/12/2027</t>
  </si>
  <si>
    <t>ARKOW US 11.5 31/12/25</t>
  </si>
  <si>
    <t>BYTSW US 11.5 31/12/28</t>
  </si>
  <si>
    <t>CCVI/WS US</t>
  </si>
  <si>
    <t>CVII/WS US 11.5 29/02/28</t>
  </si>
  <si>
    <t>DOMA/WS US</t>
  </si>
  <si>
    <t>EVGOW US</t>
  </si>
  <si>
    <t>EverPhone כתב אופציה</t>
  </si>
  <si>
    <t>FMIVW US 11.5 31/12/27</t>
  </si>
  <si>
    <t>FSNB/WS US</t>
  </si>
  <si>
    <t>GIIXW US</t>
  </si>
  <si>
    <t>GLHAW US 11.5 31/12/2027</t>
  </si>
  <si>
    <t>GPACW US</t>
  </si>
  <si>
    <t>HERAW US</t>
  </si>
  <si>
    <t>HYACW US</t>
  </si>
  <si>
    <t>LCAHW US 11.5 31/12/28</t>
  </si>
  <si>
    <t>LGACW US</t>
  </si>
  <si>
    <t>LOCL/WS US 11.5 02/03/28</t>
  </si>
  <si>
    <t>LOCL/WS US</t>
  </si>
  <si>
    <t>LOKM/WS US C 11.5 04/03/2028</t>
  </si>
  <si>
    <t>SLVRW US</t>
  </si>
  <si>
    <t>TABOOLA.COM LTD</t>
  </si>
  <si>
    <t>WPCB/WS US</t>
  </si>
  <si>
    <t>8. אופציות</t>
  </si>
  <si>
    <t>סה"כ אופציות</t>
  </si>
  <si>
    <t>סה"כ מדדים כולל מניות</t>
  </si>
  <si>
    <t>bzC 165.00 MAY</t>
  </si>
  <si>
    <t>ל.ר.</t>
  </si>
  <si>
    <t>dsC 1.00 MAY</t>
  </si>
  <si>
    <t>pnC 1.00 APR</t>
  </si>
  <si>
    <t>znC 1.00 MAY</t>
  </si>
  <si>
    <t>סה"כ מט"ח</t>
  </si>
  <si>
    <t>סה"כ ריבית</t>
  </si>
  <si>
    <t>MSFT C 300 14/04/2022</t>
  </si>
  <si>
    <t>MSFT US 04/14/2022 C300</t>
  </si>
  <si>
    <t>MSFT C 310 14/04/2022</t>
  </si>
  <si>
    <t>MSFT US 04/14/2022 C310</t>
  </si>
  <si>
    <t>MSFT C 320 20/05/2022</t>
  </si>
  <si>
    <t>MSFT US 05/20/2022 C320</t>
  </si>
  <si>
    <t>MSFT P 265 14/04/2022</t>
  </si>
  <si>
    <t>MSFT US 04/14/2022 P265</t>
  </si>
  <si>
    <t>MSFT P 300 20/05/22</t>
  </si>
  <si>
    <t>MSFT US 05/20/22 P300</t>
  </si>
  <si>
    <t>MU P 65 20/05/2022</t>
  </si>
  <si>
    <t>MU US  05/20/2022 P65</t>
  </si>
  <si>
    <t>MU P 75 20/05/2022</t>
  </si>
  <si>
    <t>MU US  05/20/2022 P75</t>
  </si>
  <si>
    <t>GOOG C 2900 14/04/2022</t>
  </si>
  <si>
    <t>GOOG US 04/14/2022 C2900</t>
  </si>
  <si>
    <t>GOOG C 2940 14/04/2022</t>
  </si>
  <si>
    <t>GOOG US 04/14/2022 C2940</t>
  </si>
  <si>
    <t>GOOG P 2520 14/04/2022</t>
  </si>
  <si>
    <t>GOOG US 04/14/2022 P2520</t>
  </si>
  <si>
    <t>ICL P 12.5 16/09/22</t>
  </si>
  <si>
    <t>ICL US 06/17/22 P12.5</t>
  </si>
  <si>
    <t>TSEM C 34 14/4/22</t>
  </si>
  <si>
    <t>TSEM C 35 20/01/23</t>
  </si>
  <si>
    <t>TSEM C 36 14/04/2022</t>
  </si>
  <si>
    <t>TSEM US 04/14/2022 C36</t>
  </si>
  <si>
    <t>TSEM C 40 15/7/22</t>
  </si>
  <si>
    <t>TSEM US 7/15/22 C40</t>
  </si>
  <si>
    <t>TSEM C 42 15/07/22</t>
  </si>
  <si>
    <t>TSEM US 07/15/2022 C42</t>
  </si>
  <si>
    <t>TSEM C 45 14/4/22</t>
  </si>
  <si>
    <t>TSEM C 45 15/07/22</t>
  </si>
  <si>
    <t>TSEM US 7/15/22 C45</t>
  </si>
  <si>
    <t>TSEM C 50 20/01/23</t>
  </si>
  <si>
    <t>TSEM P 20 20/01/23</t>
  </si>
  <si>
    <t>TSEM P 28 14/4/22</t>
  </si>
  <si>
    <t>TSEM P 29 14/04/22</t>
  </si>
  <si>
    <t>TSEM US 04/14/2022 P29</t>
  </si>
  <si>
    <t>TSEM P 30 14/04/22</t>
  </si>
  <si>
    <t>TSEM US 04/14/2022 P30</t>
  </si>
  <si>
    <t>TSEM P 30 15/07/22</t>
  </si>
  <si>
    <t>TSEM US 07/15/2022 P30</t>
  </si>
  <si>
    <t>TSEM P 35 15/07/22</t>
  </si>
  <si>
    <t>TSEM US 7/15/22 P35</t>
  </si>
  <si>
    <t>BABA P 75 20/05/2022</t>
  </si>
  <si>
    <t>BABA US 05/20/2022 P75</t>
  </si>
  <si>
    <t>BABA P 90 20/05/2022</t>
  </si>
  <si>
    <t>BABA US 05/20/2022 P90</t>
  </si>
  <si>
    <t>SPNS C 30 15/07/22</t>
  </si>
  <si>
    <t>SPNS US 07/15/2022 C30</t>
  </si>
  <si>
    <t>SPNS P 25 15/07/22</t>
  </si>
  <si>
    <t>SPNS US 07/15/2022 P25</t>
  </si>
  <si>
    <t>SPNS P 25 21/10/22</t>
  </si>
  <si>
    <t>SPNS US 10/21/2022 P25</t>
  </si>
  <si>
    <t>SPNS P 30 15/07/22</t>
  </si>
  <si>
    <t>SPNS US 07/15/2022 P30</t>
  </si>
  <si>
    <t>SPNS P 35 14/04/2022</t>
  </si>
  <si>
    <t>SPNS US 04/14/2022 P35</t>
  </si>
  <si>
    <t>AMZN C 3200 14/04/2022</t>
  </si>
  <si>
    <t>AMZN US 04/14/2022 C3200</t>
  </si>
  <si>
    <t>AMZN C 3260 14/04/2022</t>
  </si>
  <si>
    <t>AMZN US 04/14/2022 C3260</t>
  </si>
  <si>
    <t>AMZN P 2800 14/04/2022</t>
  </si>
  <si>
    <t>AMZN US 04/14/2022 P2800</t>
  </si>
  <si>
    <t>ABT C 125 14/04/2022</t>
  </si>
  <si>
    <t>ABT US 04/14/2022 C125</t>
  </si>
  <si>
    <t>BAC C 45 14/04/2022</t>
  </si>
  <si>
    <t>BAC US 04/14/2022 C45</t>
  </si>
  <si>
    <t>COP C 120 19/08/2022</t>
  </si>
  <si>
    <t>COP US 08/19/2022C120</t>
  </si>
  <si>
    <t>CRM C 230 14/04/2022</t>
  </si>
  <si>
    <t>CRM US 04/14/2022 C230</t>
  </si>
  <si>
    <t>CRM P 190 14/04/2022</t>
  </si>
  <si>
    <t>CRM US 04/14/2022 P190</t>
  </si>
  <si>
    <t>NVDA C 260 14/04/2022</t>
  </si>
  <si>
    <t>NVDA US 04/14/2022 C260</t>
  </si>
  <si>
    <t>NVDA C 280 20/05/2022</t>
  </si>
  <si>
    <t>NVDA US 05/20/2022 C280</t>
  </si>
  <si>
    <t>NVDA P 215 14/04/2022</t>
  </si>
  <si>
    <t>NVDA US 04/14/2022 P215</t>
  </si>
  <si>
    <t>ORA C 65 16/09/22</t>
  </si>
  <si>
    <t>ORA US 09/16/22 C65</t>
  </si>
  <si>
    <t>ORA C 70 16/09/22</t>
  </si>
  <si>
    <t>ORA US 09/16/2022 C70</t>
  </si>
  <si>
    <t>ORA C 75 16/09/22</t>
  </si>
  <si>
    <t>ORA US 09/16/2022 C75</t>
  </si>
  <si>
    <t>ORA C 75 17/06/22</t>
  </si>
  <si>
    <t>ORA US 06/17/2022 C75</t>
  </si>
  <si>
    <t>ORA C 80 16/09/22</t>
  </si>
  <si>
    <t>ORA US 09/16/2022 C80</t>
  </si>
  <si>
    <t>ORA C 80 17/06/22</t>
  </si>
  <si>
    <t>ORA US 06/17/2022 C80</t>
  </si>
  <si>
    <t>ORA P 55 16/09/22</t>
  </si>
  <si>
    <t>ORA US 09/16/22 P55</t>
  </si>
  <si>
    <t>ORA P 60 16/09/22</t>
  </si>
  <si>
    <t>ORA US 09/16/2022 P60</t>
  </si>
  <si>
    <t>ORA P 65 16/09/22</t>
  </si>
  <si>
    <t>ORA US 09/16/22 P65</t>
  </si>
  <si>
    <t>ORA P 65 17/06/22</t>
  </si>
  <si>
    <t>ORA US 06/17/2022 P65</t>
  </si>
  <si>
    <t>ORA P 70 17/06/22</t>
  </si>
  <si>
    <t>ORA US 06/17/2022 P70</t>
  </si>
  <si>
    <t>APTV P 135 20/05/2022</t>
  </si>
  <si>
    <t>APTV P 135 05/20/2022</t>
  </si>
  <si>
    <t>NXPI C 210 17/06/2022</t>
  </si>
  <si>
    <t>NXPI US 06/17/2022 C210</t>
  </si>
  <si>
    <t>MOS C 43 17/06/22</t>
  </si>
  <si>
    <t>MOS US 06/17/22 C43</t>
  </si>
  <si>
    <t>MOS C 45 17/06/22</t>
  </si>
  <si>
    <t>MOS US 06/17/2022 C45</t>
  </si>
  <si>
    <t>MOS C 47 17/06/22</t>
  </si>
  <si>
    <t>MOS US 06/17/22 C42</t>
  </si>
  <si>
    <t>MOS C 48 17/06/22</t>
  </si>
  <si>
    <t>MOS US 06/17/2022 C48</t>
  </si>
  <si>
    <t>MOS C 50 17/06/22</t>
  </si>
  <si>
    <t>MOS US 06/17/2022 C 50</t>
  </si>
  <si>
    <t>MOS C 75 22/05/22</t>
  </si>
  <si>
    <t>MOS US 05/20/22 C75</t>
  </si>
  <si>
    <t>MOS P 40 17/06/22</t>
  </si>
  <si>
    <t>MOS US 06/17/2022 P40</t>
  </si>
  <si>
    <t>OVV C 55 20/05/2022</t>
  </si>
  <si>
    <t>OVV US 05/20/2022 C55</t>
  </si>
  <si>
    <t>PRGO P 35 20/05/22</t>
  </si>
  <si>
    <t>PRGO US 05/20/22 P35</t>
  </si>
  <si>
    <t>PRGO P 37.5 20/05/2022</t>
  </si>
  <si>
    <t>PRGO US 05/20/22 P37.5</t>
  </si>
  <si>
    <t>PRGO P 40 19/08/22</t>
  </si>
  <si>
    <t>PRGO US 08/19/22 P40</t>
  </si>
  <si>
    <t>PRGO P 40 20/05/2022</t>
  </si>
  <si>
    <t>PRGO US 05/20/22 P40</t>
  </si>
  <si>
    <t>PRGO P 40 20/05/22</t>
  </si>
  <si>
    <t>PRGO P 42.5 20/05/22</t>
  </si>
  <si>
    <t>PRGO US 05/20/2022 P42.5</t>
  </si>
  <si>
    <t>PRGO P 45 20/05/22</t>
  </si>
  <si>
    <t>PRGO US 05/20/22 P45</t>
  </si>
  <si>
    <t>FANG C 135 14/04/2022</t>
  </si>
  <si>
    <t>FANG US 04/14/2022 C135</t>
  </si>
  <si>
    <t>FANG C 150 20/05/2022</t>
  </si>
  <si>
    <t>FANG US 05/20/2022 C150</t>
  </si>
  <si>
    <t>FANG C 155 20/05/2022</t>
  </si>
  <si>
    <t>FANG US 05/20/2022 C155</t>
  </si>
  <si>
    <t>FCX C 45 17/06/22</t>
  </si>
  <si>
    <t>FCX US 06/17/22 C45</t>
  </si>
  <si>
    <t>FCX P 35 17/06/22</t>
  </si>
  <si>
    <t>FCX US 06/17/22 P35</t>
  </si>
  <si>
    <t>TEVA P 10 16/09/22</t>
  </si>
  <si>
    <t>TEVA US 09/16/2022 P10</t>
  </si>
  <si>
    <t>TEVA P 10 17/06/22</t>
  </si>
  <si>
    <t>TEVA US 06/17/2022 P10</t>
  </si>
  <si>
    <t>TEVA P 8 16/09/22</t>
  </si>
  <si>
    <t>TEVA US 09/16/2022 P8</t>
  </si>
  <si>
    <t>TEVA P 8 17/06/22</t>
  </si>
  <si>
    <t>TEVA US 06/17/2022 P8</t>
  </si>
  <si>
    <t>TEVA P 9 16/09/22</t>
  </si>
  <si>
    <t>TEVA US 09/16/2022 P9</t>
  </si>
  <si>
    <t>TEVA P 9 17/06/22</t>
  </si>
  <si>
    <t>TEVA US 06/17/2022 P9</t>
  </si>
  <si>
    <t>VRNT C 50 14/4/22</t>
  </si>
  <si>
    <t>VRNT US 04/14/22 C50</t>
  </si>
  <si>
    <t>VRNT C 55 16/09/22</t>
  </si>
  <si>
    <t>VRNT US 09/16/2022 C55</t>
  </si>
  <si>
    <t>VRNT C 55 17/06/22</t>
  </si>
  <si>
    <t>VRNT US 06/17/22 C55</t>
  </si>
  <si>
    <t>VRNT C 60 14/4/22</t>
  </si>
  <si>
    <t>VRNT US 04/14/22 C60</t>
  </si>
  <si>
    <t>VRNT C 60 17/06/22</t>
  </si>
  <si>
    <t>VRNT US 06/17/22 C60</t>
  </si>
  <si>
    <t>VRNT C 65 16/09/22</t>
  </si>
  <si>
    <t>VRNT US 09/16/2022 C65</t>
  </si>
  <si>
    <t>VRNT P 40 14/4/22</t>
  </si>
  <si>
    <t>VRNT US 04/14/22 P40</t>
  </si>
  <si>
    <t>VRNT P 45 16/09/22</t>
  </si>
  <si>
    <t>VRNT US 09/16/2022 P45</t>
  </si>
  <si>
    <t>VRNT P 50 17/06/22</t>
  </si>
  <si>
    <t>VRNT US 06/17/2022 P50</t>
  </si>
  <si>
    <t>VRNT US 06/17/22 P50</t>
  </si>
  <si>
    <t>AAPL C 165 17/06/22</t>
  </si>
  <si>
    <t>AAPL US 06/17/22 C165</t>
  </si>
  <si>
    <t>AAPL C 170 14/04/2022</t>
  </si>
  <si>
    <t>AAPL US 04/14/2022 C170</t>
  </si>
  <si>
    <t>AAPL C 170 20/05/22</t>
  </si>
  <si>
    <t>AAPL US 05/20/22 C170</t>
  </si>
  <si>
    <t>AAPL C 175 14/04/2022</t>
  </si>
  <si>
    <t>AAPL US 04/14/2022 C175</t>
  </si>
  <si>
    <t>AAPL C 180 20/05/22</t>
  </si>
  <si>
    <t>AAPL US 05/20/2022 C180</t>
  </si>
  <si>
    <t>AAPL C 185 17/06/22</t>
  </si>
  <si>
    <t>AAPL US 06/17/22 C185</t>
  </si>
  <si>
    <t>AAPL C 190 20/05/22</t>
  </si>
  <si>
    <t>AAPL US 05/20/22 C190</t>
  </si>
  <si>
    <t>AAPL C 200 20/05/22</t>
  </si>
  <si>
    <t>AAPL US 05/20/22 C200</t>
  </si>
  <si>
    <t>AAPL P  155 20/05/22</t>
  </si>
  <si>
    <t>AAPL US 05/20/22 P155</t>
  </si>
  <si>
    <t>AAPL P 140 20/05/2022</t>
  </si>
  <si>
    <t>AAPL US 05/20/2022 P140</t>
  </si>
  <si>
    <t>AAPL P 150 14/04/2022</t>
  </si>
  <si>
    <t>AAPL US 04/14/2022 P150</t>
  </si>
  <si>
    <t>AAPL P 160 17/06/22</t>
  </si>
  <si>
    <t>AAPL US 06/17/22 P160</t>
  </si>
  <si>
    <t>AAPL P 160 20/05/22</t>
  </si>
  <si>
    <t>AAPL US 05/20/22 P160</t>
  </si>
  <si>
    <t>ADSK P 180 17/06/2022</t>
  </si>
  <si>
    <t>ADSK US 06/17/2022 P180</t>
  </si>
  <si>
    <t>ALLT C 12.5 17/06/22</t>
  </si>
  <si>
    <t>ALLT US 06/17/2022 C12.5</t>
  </si>
  <si>
    <t>ALLT C 17.5 17/06/22</t>
  </si>
  <si>
    <t>ALLT US 06/17/2022 C17.5</t>
  </si>
  <si>
    <t>ALLT P 10 17/06/22</t>
  </si>
  <si>
    <t>ALLT US 06/17/2022 P10</t>
  </si>
  <si>
    <t>AMAT C 145 20/05/2022</t>
  </si>
  <si>
    <t>AMAT US 05/20/2022 C145</t>
  </si>
  <si>
    <t>BSX C 46 14/04/2022</t>
  </si>
  <si>
    <t>BSX US 04/14/2022 C46</t>
  </si>
  <si>
    <t>BSX P 37 14/04/2022</t>
  </si>
  <si>
    <t>BSX US 04/14/2022 P37</t>
  </si>
  <si>
    <t>CAMT C 30 19/08/22</t>
  </si>
  <si>
    <t>CAMT US 08/19/22 C30</t>
  </si>
  <si>
    <t>CAMT C 35 19/08/22</t>
  </si>
  <si>
    <t>CAMT US 08/19/22 C35</t>
  </si>
  <si>
    <t>CAMT C 40 19/08/22</t>
  </si>
  <si>
    <t>CAMT US 08/19/22 C40</t>
  </si>
  <si>
    <t>CAMT C 45 19/08/22</t>
  </si>
  <si>
    <t>CAMT US 08/19/22 C45</t>
  </si>
  <si>
    <t>CAMT P 22.5 19/08/22</t>
  </si>
  <si>
    <t>CAMT US 08/19/22 P22.5</t>
  </si>
  <si>
    <t>CAMT P 25 19/08/22</t>
  </si>
  <si>
    <t>CAMT US 08/19/22 P25</t>
  </si>
  <si>
    <t>CEVA P 35 17/06/22</t>
  </si>
  <si>
    <t>CEVA US 06/17/2022 P35</t>
  </si>
  <si>
    <t>CEVA P 40 17/06/22</t>
  </si>
  <si>
    <t>CEVA US 06/17/2022 P40</t>
  </si>
  <si>
    <t>CEVA P 45 17/06/22</t>
  </si>
  <si>
    <t>CEVA US 06/17/2022 P45</t>
  </si>
  <si>
    <t>CF C 115 20/05/22</t>
  </si>
  <si>
    <t>CF US 05/20/22 C115</t>
  </si>
  <si>
    <t>CHTR P 470 17/06/2022</t>
  </si>
  <si>
    <t>CHTR US 06/17/2022 P470</t>
  </si>
  <si>
    <t>COST C 590 14/04/2022</t>
  </si>
  <si>
    <t>COST US 04/14/2022 C590</t>
  </si>
  <si>
    <t>CSTE C 12.5 15/07/22</t>
  </si>
  <si>
    <t>CSTE US 07/15/2022 C12.5</t>
  </si>
  <si>
    <t>CSTE P 10 15/07/22</t>
  </si>
  <si>
    <t>CSTE US 07/15/2022 P10</t>
  </si>
  <si>
    <t>DVN C 60 14/04/2022</t>
  </si>
  <si>
    <t>DVN US 04/14/2022 C60</t>
  </si>
  <si>
    <t>ENPH C 290 17/6/22</t>
  </si>
  <si>
    <t>ENPH US 06/17/22 C290 EQUITY</t>
  </si>
  <si>
    <t>ENPH C 300 17/6/22</t>
  </si>
  <si>
    <t>ENPH US 06/17/22 C300 EQUITY</t>
  </si>
  <si>
    <t>ENPH C 380 17/6/2022</t>
  </si>
  <si>
    <t>ENPH US 06/17/22 C380</t>
  </si>
  <si>
    <t>EQT C 28 17/06/2022</t>
  </si>
  <si>
    <t>EQT US 06/17/2022 C28</t>
  </si>
  <si>
    <t>EVGO C 10 19/08/22</t>
  </si>
  <si>
    <t>EVGO US 08/19/22 C10</t>
  </si>
  <si>
    <t>EVGO C 15 19/08/22</t>
  </si>
  <si>
    <t>EVGO US 08/19/22 C15</t>
  </si>
  <si>
    <t>GGPI C 25 20/01/23</t>
  </si>
  <si>
    <t>GGPI US 01/20/2023 C25</t>
  </si>
  <si>
    <t>GGPI P 10 20/01/23</t>
  </si>
  <si>
    <t>GGPI US 01/20/2023 P10</t>
  </si>
  <si>
    <t>GGPI P 5 20/01/23</t>
  </si>
  <si>
    <t>GGPI US 01/20/2023 P5</t>
  </si>
  <si>
    <t>GILT C 7.5 16/09/22</t>
  </si>
  <si>
    <t>GILT US 09/16/2022 C7.5</t>
  </si>
  <si>
    <t>GILT P 10 16/09/22</t>
  </si>
  <si>
    <t>GILT US 09/16/2022 P10</t>
  </si>
  <si>
    <t>GILT P 12.5 16/09/22</t>
  </si>
  <si>
    <t>GILT US 09/16/2022 P12.5</t>
  </si>
  <si>
    <t>GILT P 7.5 16/09/22</t>
  </si>
  <si>
    <t>GILT US 09/16/2022 P7.5</t>
  </si>
  <si>
    <t>GILT P 7.5 17/06/2022</t>
  </si>
  <si>
    <t>GILT US 06/17/2022  P7.5</t>
  </si>
  <si>
    <t>GILT P 7.5 17/06/22</t>
  </si>
  <si>
    <t>GILT US 06/17/2022 P7.5</t>
  </si>
  <si>
    <t>GLD C 195 17/06/22</t>
  </si>
  <si>
    <t>GLD US 06/17/22 C195</t>
  </si>
  <si>
    <t>GLD C 215 17/06/22</t>
  </si>
  <si>
    <t>GLD US 06/17/22 C190</t>
  </si>
  <si>
    <t>GLD P 177 17/06/22</t>
  </si>
  <si>
    <t>GLD US 06/17/22 P177</t>
  </si>
  <si>
    <t>INMD C 37.5 20/05/22</t>
  </si>
  <si>
    <t>INMD US 05/20/2022 C37.5</t>
  </si>
  <si>
    <t>INMD C 50 20/05/22</t>
  </si>
  <si>
    <t>INMD US 05/20/2022 C50</t>
  </si>
  <si>
    <t>INMD P 30 20/05/22</t>
  </si>
  <si>
    <t>INMD US 05/20/2022 P30</t>
  </si>
  <si>
    <t>INMD P 35 20/05/22</t>
  </si>
  <si>
    <t>INMD US 05/20/2022 P35</t>
  </si>
  <si>
    <t>KWEB C 36.42 17/06/22</t>
  </si>
  <si>
    <t>KWEB US 06/17/22 C36.42</t>
  </si>
  <si>
    <t>KWEB C 42.42 17/06/22</t>
  </si>
  <si>
    <t>KWEB US 06/17/22 C42.42</t>
  </si>
  <si>
    <t>KWEB C 44.42 17/06/22</t>
  </si>
  <si>
    <t>KWEB US 06/17/22 C44.42</t>
  </si>
  <si>
    <t>KWEB C 49.42 17/06/22</t>
  </si>
  <si>
    <t>KWEB US 06/17/22 C49.42</t>
  </si>
  <si>
    <t>KWEB C 50.42 20/05/22</t>
  </si>
  <si>
    <t>KWEB US 05/20/22 C50.42</t>
  </si>
  <si>
    <t>KWEB C 62.42 20/05/22</t>
  </si>
  <si>
    <t>KWEB US 05/20/22 C62.42</t>
  </si>
  <si>
    <t>KWEB P 39.42 17/06/22</t>
  </si>
  <si>
    <t>KWEB US 06/17/22 P39.42</t>
  </si>
  <si>
    <t>KWEB P 41.42 20/05/22</t>
  </si>
  <si>
    <t>KWEB US 05/20/22 P41.42</t>
  </si>
  <si>
    <t>KWEB P 47.42 17/06/22</t>
  </si>
  <si>
    <t>KWEB US 06/17/22 P47.42</t>
  </si>
  <si>
    <t>KWEB P 48.42 17/06/22</t>
  </si>
  <si>
    <t>KWEB US 06/17/22 P48.42</t>
  </si>
  <si>
    <t>LPSN C 25 21/10/22</t>
  </si>
  <si>
    <t>LPSN US 10/21/2022 C25</t>
  </si>
  <si>
    <t>LPSN C 40 21/10/22</t>
  </si>
  <si>
    <t>LPSN US 10/21/22 C40</t>
  </si>
  <si>
    <t>LPSN P 17.5 21/10/22</t>
  </si>
  <si>
    <t>LPSN US 10/21/22 P17.5</t>
  </si>
  <si>
    <t>LPSN P 20 21/10/22</t>
  </si>
  <si>
    <t>LPSN US 10/21/22 P20</t>
  </si>
  <si>
    <t>MGIC P 17.5 18/11/22</t>
  </si>
  <si>
    <t>MGIC US 11/18/2022 P17.5</t>
  </si>
  <si>
    <t>MGIC P 17.5 19/08/22</t>
  </si>
  <si>
    <t>MGIC US 08/19/2022 P17.5</t>
  </si>
  <si>
    <t>MGIC P 20 19/08/22</t>
  </si>
  <si>
    <t>MGIC US 08/19/2022 P20</t>
  </si>
  <si>
    <t>MRO C 24 14/04/2022</t>
  </si>
  <si>
    <t>MRO US 04/14/2022 C24</t>
  </si>
  <si>
    <t>MRO C 25 14/04/2022</t>
  </si>
  <si>
    <t>MRO US 04/14/2022 C25</t>
  </si>
  <si>
    <t>MRO C 25 15/07/2022</t>
  </si>
  <si>
    <t>MRO US 07/15/2022 C25</t>
  </si>
  <si>
    <t>MRO C 26 15/07/2022</t>
  </si>
  <si>
    <t>MRO US 07/15/2022 C26</t>
  </si>
  <si>
    <t>MU C 105 20/05/22</t>
  </si>
  <si>
    <t>MU US 05/20/22 C105</t>
  </si>
  <si>
    <t>MU C 85 20/05/22</t>
  </si>
  <si>
    <t>MU US 05/20/22 C85</t>
  </si>
  <si>
    <t>MU P 70 20/05/22</t>
  </si>
  <si>
    <t>MU US 05/20/22 P70</t>
  </si>
  <si>
    <t>NICE C 210 19/08/22</t>
  </si>
  <si>
    <t>NICE US 08/19/2022 C210</t>
  </si>
  <si>
    <t>NICE C 220 19/08/22</t>
  </si>
  <si>
    <t>NICE US 08/19/2022 C220</t>
  </si>
  <si>
    <t>NICE C 230 19/08/22</t>
  </si>
  <si>
    <t>NICE US 08/19/2022 C230</t>
  </si>
  <si>
    <t>NICE C 250 19/08/22</t>
  </si>
  <si>
    <t>NICE US 08/19/2022 C250</t>
  </si>
  <si>
    <t>NICE C 250 20/05/22</t>
  </si>
  <si>
    <t>NICE US 05/20/2022 C250</t>
  </si>
  <si>
    <t>NICE C 260 19/08/22</t>
  </si>
  <si>
    <t>NICE US 08/19/2022 C260</t>
  </si>
  <si>
    <t>NICE C 270 19/08/22</t>
  </si>
  <si>
    <t>NICE US 08/19/2022 C270</t>
  </si>
  <si>
    <t>NICE C 280 20/05/22</t>
  </si>
  <si>
    <t>NICE US 05/20/2022 C280</t>
  </si>
  <si>
    <t>NICE C 290 19/08/22</t>
  </si>
  <si>
    <t>NICE US 08/19/2022 C290</t>
  </si>
  <si>
    <t>NICE P 175 19/08/22</t>
  </si>
  <si>
    <t>NICE US 08/19/2022 P175</t>
  </si>
  <si>
    <t>NICE P 180 19/08/22</t>
  </si>
  <si>
    <t>NICE US 08/19/2022 P180</t>
  </si>
  <si>
    <t>NICE P 185 19/08/22</t>
  </si>
  <si>
    <t>NICE US 08/19/2022 P185</t>
  </si>
  <si>
    <t>NICE P 190 19/08/22</t>
  </si>
  <si>
    <t>NICE US 08/19/2022 P190</t>
  </si>
  <si>
    <t>NICE P 210 20/05/22</t>
  </si>
  <si>
    <t>NICE US 05/20/2022 P210</t>
  </si>
  <si>
    <t>NICE P 220 20/05/22</t>
  </si>
  <si>
    <t>NICEI US  05/20/2022 P220</t>
  </si>
  <si>
    <t>NOW C 600 20/05/2022</t>
  </si>
  <si>
    <t>NOW US 05/20/2022 C600</t>
  </si>
  <si>
    <t>NOW C 620 14/04/2022</t>
  </si>
  <si>
    <t>NOW US 04/14/2022 C620</t>
  </si>
  <si>
    <t>NOW P 520 14/04/2022</t>
  </si>
  <si>
    <t>NOW US 04/14/2022 P520</t>
  </si>
  <si>
    <t>NTR P 65 17/06/2022</t>
  </si>
  <si>
    <t>NTR US 06/17/22 P65</t>
  </si>
  <si>
    <t>NVMI C 105 19/08/22</t>
  </si>
  <si>
    <t>NVMI US 08/19/2022 C105</t>
  </si>
  <si>
    <t>NVMI C 130 19/08/22</t>
  </si>
  <si>
    <t>NVMI US 08/19/2022 C130</t>
  </si>
  <si>
    <t>NVMI P 85 19/08/22</t>
  </si>
  <si>
    <t>NVMI US 08/19/2022 P85</t>
  </si>
  <si>
    <t>ONTO  C 110 16/09/22</t>
  </si>
  <si>
    <t>ONTO US 09/16/2022 C110</t>
  </si>
  <si>
    <t>ONTO  C 85 16/09/22</t>
  </si>
  <si>
    <t>ONTO US 09/16/2022 C85</t>
  </si>
  <si>
    <t>ONTO  P 75 16/09/22</t>
  </si>
  <si>
    <t>ONTO US 09/16/2022 P75</t>
  </si>
  <si>
    <t>OPK C 3 17/06/22</t>
  </si>
  <si>
    <t>OPK US 06/17/22 C3</t>
  </si>
  <si>
    <t>OPK C 3.5 17/06/22</t>
  </si>
  <si>
    <t>OPK US 06/17/22 C3.5</t>
  </si>
  <si>
    <t>OPK C 4 17/06/22</t>
  </si>
  <si>
    <t>OPK US 06/17/22 C4</t>
  </si>
  <si>
    <t>OXY C 55 20/05/2022</t>
  </si>
  <si>
    <t>OXY US 05/20/2022 C55</t>
  </si>
  <si>
    <t>OXY C 60 14/04/2022</t>
  </si>
  <si>
    <t>OXY US 04/14/2022 C60</t>
  </si>
  <si>
    <t>OXY C 60 20/05/2022</t>
  </si>
  <si>
    <t>OXY US 05/20/2022 C60</t>
  </si>
  <si>
    <t>OXY C 65 20/05/2022</t>
  </si>
  <si>
    <t>OXY US 05/20/2022 C65</t>
  </si>
  <si>
    <t>PERI C 20 14/04/22</t>
  </si>
  <si>
    <t>PERI US 04/14/2022 C20</t>
  </si>
  <si>
    <t>PERI C 22.5 14/04/2022</t>
  </si>
  <si>
    <t>PERI US 04/14/2022 C22.5</t>
  </si>
  <si>
    <t>PERI C 22.5 15/07/22</t>
  </si>
  <si>
    <t>PERI US 07/15/2022 C22.5</t>
  </si>
  <si>
    <t>PERI C 25 14/04/22</t>
  </si>
  <si>
    <t>PERI UA 04/14/2022 C25</t>
  </si>
  <si>
    <t>PERI C 25 15/07/2022</t>
  </si>
  <si>
    <t>PERI C 25 07/15/22</t>
  </si>
  <si>
    <t>PERI C 25 15/07/22</t>
  </si>
  <si>
    <t>PERI US 07/15/2022 C25</t>
  </si>
  <si>
    <t>PERI C 30 14/04/22</t>
  </si>
  <si>
    <t>PERI US 04/14/2022 C30</t>
  </si>
  <si>
    <t>PERI C 30 15/07/22</t>
  </si>
  <si>
    <t>PERI US 07/15/2022 C30</t>
  </si>
  <si>
    <t>PERI C 35 14/04/2022</t>
  </si>
  <si>
    <t>PERI US 04/14/2022 C35</t>
  </si>
  <si>
    <t>PERI C 35 15/07/22</t>
  </si>
  <si>
    <t>PERI US 07/15/2022 C35</t>
  </si>
  <si>
    <t>PERI C 40 15/07/22</t>
  </si>
  <si>
    <t>PERI US 07/15/2022 C40</t>
  </si>
  <si>
    <t>PERI P 17.5 14/04/22</t>
  </si>
  <si>
    <t>PERI US 04/14/2022 P17.5</t>
  </si>
  <si>
    <t>PERI P 17.5 15/07/2022</t>
  </si>
  <si>
    <t>PERI P 17.5 07/15/22</t>
  </si>
  <si>
    <t>PERI P 20 14/04/22</t>
  </si>
  <si>
    <t>PERI UA 04/14/22 P20</t>
  </si>
  <si>
    <t>PERI P 20 15/07/22</t>
  </si>
  <si>
    <t>PERI US 07/15/2022 P20</t>
  </si>
  <si>
    <t>PERI P 22.5 15/07/22</t>
  </si>
  <si>
    <t>PERI US 07/15/2022 P22.5</t>
  </si>
  <si>
    <t>PERI P 25 14/04/2022</t>
  </si>
  <si>
    <t>PERI US 04/14/2022 P25</t>
  </si>
  <si>
    <t>PXD C 260 17/06/2022</t>
  </si>
  <si>
    <t>PXD US 06/17/2022 C260</t>
  </si>
  <si>
    <t>PXD C 285 17/06/2022</t>
  </si>
  <si>
    <t>PXD US 06/17/2022 C285</t>
  </si>
  <si>
    <t>PXD P 220 17/06/2022</t>
  </si>
  <si>
    <t>PXD US 06/17/2022 P220</t>
  </si>
  <si>
    <t>QQQ C 357 14/04/22</t>
  </si>
  <si>
    <t>QQQ US 04/14/21 C357</t>
  </si>
  <si>
    <t>QQQ C 375 14/04/22</t>
  </si>
  <si>
    <t>QQQ US 04/14/21 C375</t>
  </si>
  <si>
    <t>QQQ P 347 14/04/22</t>
  </si>
  <si>
    <t>QQQ US 04/14/21 P347</t>
  </si>
  <si>
    <t>RADA C 12.5 14/04/2022</t>
  </si>
  <si>
    <t>RADA P 10 14/04/2022</t>
  </si>
  <si>
    <t>RADA P 12.5 14/04/2022</t>
  </si>
  <si>
    <t>RADA US 04/14/2022 P12.5</t>
  </si>
  <si>
    <t>RDWR C 32 17/06/2022</t>
  </si>
  <si>
    <t>RDWR US 06/17/22 C32</t>
  </si>
  <si>
    <t>RDWR C 34 16/09/22</t>
  </si>
  <si>
    <t>RDWR US 09/16/22 C34</t>
  </si>
  <si>
    <t>RDWR C 38 17/06/2022</t>
  </si>
  <si>
    <t>RDWR US 06/17/22 C38</t>
  </si>
  <si>
    <t>RDWR C 42 17/06/2022</t>
  </si>
  <si>
    <t>RDWR US 06/17/22 C42</t>
  </si>
  <si>
    <t>RDWR P 26 17/06/2022</t>
  </si>
  <si>
    <t>RDWR US 06/17/22 P26</t>
  </si>
  <si>
    <t>RDWR P 27 16/09/22</t>
  </si>
  <si>
    <t>RDWR US 09/16/22 P27</t>
  </si>
  <si>
    <t>RDWR P 30 17/06/2022</t>
  </si>
  <si>
    <t>RDWR US 06/17/22 P30</t>
  </si>
  <si>
    <t>RDWR P 33 17/06/2022</t>
  </si>
  <si>
    <t>RDWR US 06/17/22 P33</t>
  </si>
  <si>
    <t>RSKD C 12.5 16/09/22</t>
  </si>
  <si>
    <t>RSKD US 09/16/22 C12.5</t>
  </si>
  <si>
    <t>RSKD P 10 16/09/22</t>
  </si>
  <si>
    <t>RSKD US 09/16/22 P10</t>
  </si>
  <si>
    <t>RUN C 30 19/08/22</t>
  </si>
  <si>
    <t>RUN US 08/19/2022 C30</t>
  </si>
  <si>
    <t>RUN C 40 19/08/22</t>
  </si>
  <si>
    <t>RUN US 08/19/2022 C40</t>
  </si>
  <si>
    <t>RUN C 45 19/08/22</t>
  </si>
  <si>
    <t>RUN US 08/19/2022 C45</t>
  </si>
  <si>
    <t>RUN P 25 19/08/22</t>
  </si>
  <si>
    <t>RUN US 08/19/2022 P25</t>
  </si>
  <si>
    <t>RUN P 55 19/08/22</t>
  </si>
  <si>
    <t>RUN US 08/19/2022 P55</t>
  </si>
  <si>
    <t>SCHW C 90 14/04/2022</t>
  </si>
  <si>
    <t>SCHW 04/14/2022 C90</t>
  </si>
  <si>
    <t>SEDG C 320 14/04/22</t>
  </si>
  <si>
    <t>SEDG US 04/14/22 C320</t>
  </si>
  <si>
    <t>SEDG C 330 14/04/22</t>
  </si>
  <si>
    <t>SEDG US 04/14/22 C330</t>
  </si>
  <si>
    <t>SEDG C 340 16/09/22</t>
  </si>
  <si>
    <t>SEDG US 09/16/22 C340</t>
  </si>
  <si>
    <t>SEDG C 360 14/04/22</t>
  </si>
  <si>
    <t>SEDG US 04/14/22 C360</t>
  </si>
  <si>
    <t>SEDG C 370 14/04/22</t>
  </si>
  <si>
    <t>SEDG US 04/14/22 C370</t>
  </si>
  <si>
    <t>SEDG C 450 16/09/22</t>
  </si>
  <si>
    <t>SEDG US 09/16/22 C450</t>
  </si>
  <si>
    <t>SEDG P 280 16/09/22</t>
  </si>
  <si>
    <t>SEDG US 09/16/22 P280</t>
  </si>
  <si>
    <t>SMWB C 12.5 21/10/22</t>
  </si>
  <si>
    <t>SMWB US 10/21/22 C12.5</t>
  </si>
  <si>
    <t>SMWB C 20 14/4/22</t>
  </si>
  <si>
    <t>SMWB C 20 21/10/22</t>
  </si>
  <si>
    <t>SMWB US 10/21/22 C20</t>
  </si>
  <si>
    <t>SMWB P 10 21/10/22</t>
  </si>
  <si>
    <t>SMWB US 10/21/22 P10</t>
  </si>
  <si>
    <t>SMWB P 17.5 14/4/22</t>
  </si>
  <si>
    <t>SOFI C 12.5 20/05/22</t>
  </si>
  <si>
    <t>SOFI US 05/20/22 C12.5</t>
  </si>
  <si>
    <t>SOFI C 17.5 20/05/22</t>
  </si>
  <si>
    <t>SOFI US 05/20/22 C17.5</t>
  </si>
  <si>
    <t>SSYS C 25 16/09/2022</t>
  </si>
  <si>
    <t>SSYS 09/16/2022 C25</t>
  </si>
  <si>
    <t>SSYS C 25 17/06/2022</t>
  </si>
  <si>
    <t>SSYS 06/17/2022 C25</t>
  </si>
  <si>
    <t>SSYS C 25 17/06/22</t>
  </si>
  <si>
    <t>SSYS US 06/17/2022 C25</t>
  </si>
  <si>
    <t>SSYS C 30 17/06/22</t>
  </si>
  <si>
    <t>SSYS US 06/17/2022 C30</t>
  </si>
  <si>
    <t>SSYS C 35 16/09/2022</t>
  </si>
  <si>
    <t>SSYS 09/16/2022 C35</t>
  </si>
  <si>
    <t>SSYS C 35 17/06/2022</t>
  </si>
  <si>
    <t>SSYS 06/17/2022 C35</t>
  </si>
  <si>
    <t>SSYS C 35 17/06/22</t>
  </si>
  <si>
    <t>SSYS US 06/17/2022 C35</t>
  </si>
  <si>
    <t>SSYS C 40 17/06/20222</t>
  </si>
  <si>
    <t>SSYS 06/17/2022 C40</t>
  </si>
  <si>
    <t>SSYS C 40 17/06/22</t>
  </si>
  <si>
    <t>SSYS US 06/17/2022 C40</t>
  </si>
  <si>
    <t>SSYS P 17.5 17/06/2022</t>
  </si>
  <si>
    <t>SSYS 06/17/2022 P17.5</t>
  </si>
  <si>
    <t>SSYS P 20 17/06/2022</t>
  </si>
  <si>
    <t>SSYS 06/17/2022 P20</t>
  </si>
  <si>
    <t>SSYS P 20 17/06/22</t>
  </si>
  <si>
    <t>SSYS US 06/17/2022 P20</t>
  </si>
  <si>
    <t>SSYS P 22.5 16/09/2022</t>
  </si>
  <si>
    <t>SSYS 09/16/2022 P22.5</t>
  </si>
  <si>
    <t>SSYS P 22.5 17/06/22</t>
  </si>
  <si>
    <t>SSYS US 06/17/2022 P22.5</t>
  </si>
  <si>
    <t>SSYS P 25 16/09/2022</t>
  </si>
  <si>
    <t>SSYS 09/16/2022 P25</t>
  </si>
  <si>
    <t>SSYS P 25 17/06/22</t>
  </si>
  <si>
    <t>SSYS 06/17/2022 P25</t>
  </si>
  <si>
    <t>TSLA C 1150 20/05/2022</t>
  </si>
  <si>
    <t>TSLA US 05/20/2022 C1150</t>
  </si>
  <si>
    <t>TSLA C 1350 20/05/2022</t>
  </si>
  <si>
    <t>TSLA US 05/20/2022 C1350</t>
  </si>
  <si>
    <t>TSLA P 950 20/05/2022</t>
  </si>
  <si>
    <t>TSLA US 05/20/2022 P950</t>
  </si>
  <si>
    <t>UNH C 530 14/04/2022</t>
  </si>
  <si>
    <t>UNH US 04/14/2022 C530</t>
  </si>
  <si>
    <t>VLO C 105 17/06/2022</t>
  </si>
  <si>
    <t>VLO US 06/17/2022 C105</t>
  </si>
  <si>
    <t>WIX C 100 14/04/2022</t>
  </si>
  <si>
    <t>WIX US 04/14/2022 C100</t>
  </si>
  <si>
    <t>WIX C 115 14/04/22</t>
  </si>
  <si>
    <t>WIX US 04/14/2022 C115</t>
  </si>
  <si>
    <t>WIX C 125 14/04/22</t>
  </si>
  <si>
    <t>WIX  US  04/14/2022 C125</t>
  </si>
  <si>
    <t>WIX C 130 14/04/2022</t>
  </si>
  <si>
    <t>WIX US 04/14/2022 C130</t>
  </si>
  <si>
    <t>WIX C 130 14/04/22</t>
  </si>
  <si>
    <t>WIX C 130 21/10/22</t>
  </si>
  <si>
    <t>WIX US 10/21/2022 C130</t>
  </si>
  <si>
    <t>WIX C 135 15/07/22</t>
  </si>
  <si>
    <t>WIX US 07/15/22 C135</t>
  </si>
  <si>
    <t>WIX C 140 14/04/22</t>
  </si>
  <si>
    <t>WIX US 04/14/2022 C140</t>
  </si>
  <si>
    <t>WIX C 145 15/07/2022</t>
  </si>
  <si>
    <t>WIX US 07/15/2022 C145</t>
  </si>
  <si>
    <t>WIX C 150 14/04/2022</t>
  </si>
  <si>
    <t>WIX US 04/14/2022 C150</t>
  </si>
  <si>
    <t>WIX C 155 14/04/22</t>
  </si>
  <si>
    <t>WIX  US  04/14/2022 C155</t>
  </si>
  <si>
    <t>WIX C 160 14/04/22</t>
  </si>
  <si>
    <t>WIX US 04/14/2022 C160</t>
  </si>
  <si>
    <t>WIX C 165 15/07/2022</t>
  </si>
  <si>
    <t>WIX US 07/15/2022 C165</t>
  </si>
  <si>
    <t>WIX C 165 15/07/22</t>
  </si>
  <si>
    <t>WIX US 07/15/22 C165</t>
  </si>
  <si>
    <t>WIX C 200 14/04/2022</t>
  </si>
  <si>
    <t>WIX US 04/14/2022 C200</t>
  </si>
  <si>
    <t>WIX C 210 14/04/2022</t>
  </si>
  <si>
    <t>WIX US 04/14/2022 C210</t>
  </si>
  <si>
    <t>WIX C 220 14/04/2022</t>
  </si>
  <si>
    <t>WIX US 04/14/2022 C220</t>
  </si>
  <si>
    <t>WIX C 250 14/04/2022</t>
  </si>
  <si>
    <t>WIX US 04/14/2022 C250</t>
  </si>
  <si>
    <t>WIX C 270 14/04/2022</t>
  </si>
  <si>
    <t>WIX US 04/14/2022 C270</t>
  </si>
  <si>
    <t>WIX C 280 14/04/2022</t>
  </si>
  <si>
    <t>WIX US 04/14/2022 C280</t>
  </si>
  <si>
    <t>WIX C 85 21/10/22</t>
  </si>
  <si>
    <t>WIX US 10/21/2022 C85</t>
  </si>
  <si>
    <t>WIX P 100 14/04/22</t>
  </si>
  <si>
    <t>WIX US 04/14/2022 P100</t>
  </si>
  <si>
    <t>WIX P 100 15/07/22</t>
  </si>
  <si>
    <t>WIX US 07/15/22 P100</t>
  </si>
  <si>
    <t>WIX P 105 14/04/22</t>
  </si>
  <si>
    <t>WIX  US  04/14/2022 P105</t>
  </si>
  <si>
    <t>WIX P 155 14/04/2022</t>
  </si>
  <si>
    <t>WIX US 04/14/2022 P155</t>
  </si>
  <si>
    <t>WIX P 160 14/04/22</t>
  </si>
  <si>
    <t>WIX US 04/14/2022 P160</t>
  </si>
  <si>
    <t>WIX P 165 14/04/2022</t>
  </si>
  <si>
    <t>WIX US 04/14/2022 P165</t>
  </si>
  <si>
    <t>WIX P 175 15/07/2022</t>
  </si>
  <si>
    <t>WIX US 07/15/2022 P175</t>
  </si>
  <si>
    <t>WIX P 180 14/04/2022</t>
  </si>
  <si>
    <t>WIX US 04/14/2022 P180</t>
  </si>
  <si>
    <t>WIX P 75 21/10/22</t>
  </si>
  <si>
    <t>WIX US 10/21/2022 P75</t>
  </si>
  <si>
    <t>סה"כ מטבע</t>
  </si>
  <si>
    <t>סה"כ סחורות</t>
  </si>
  <si>
    <t>DDD C 37 20/1/23</t>
  </si>
  <si>
    <t>DDD US 01/20/23 C37</t>
  </si>
  <si>
    <t>DDD C 40 20/1/23</t>
  </si>
  <si>
    <t>DDD US 01/20/23 C40</t>
  </si>
  <si>
    <t>9. חוזים עתידיים</t>
  </si>
  <si>
    <t>סה"כ חוזים עתידיים</t>
  </si>
  <si>
    <t>סה"כ ישראל:</t>
  </si>
  <si>
    <t>סה"כ חו"ל:</t>
  </si>
  <si>
    <t>CFJ2</t>
  </si>
  <si>
    <t>CFJ2 INDEX</t>
  </si>
  <si>
    <t>DMM2</t>
  </si>
  <si>
    <t>DMM2 INDEX</t>
  </si>
  <si>
    <t>KMM2</t>
  </si>
  <si>
    <t>KMM2 INDEX</t>
  </si>
  <si>
    <t>NHM2</t>
  </si>
  <si>
    <t>ESM2</t>
  </si>
  <si>
    <t>ESM2 INDEX</t>
  </si>
  <si>
    <t>GXM2</t>
  </si>
  <si>
    <t>GXM2 INDEX</t>
  </si>
  <si>
    <t>IHJ2</t>
  </si>
  <si>
    <t>IHJ2 INDEX</t>
  </si>
  <si>
    <t>NKM2</t>
  </si>
  <si>
    <t>NKM2 INDEX</t>
  </si>
  <si>
    <t>NQM2</t>
  </si>
  <si>
    <t>NQM2 INDEX</t>
  </si>
  <si>
    <t>PTM2</t>
  </si>
  <si>
    <t>SMM2</t>
  </si>
  <si>
    <t>SMM2 INDEX</t>
  </si>
  <si>
    <t>TPM2</t>
  </si>
  <si>
    <t>TPM2 INDEX</t>
  </si>
  <si>
    <t>TWTJ2</t>
  </si>
  <si>
    <t>XPM2</t>
  </si>
  <si>
    <t>XPM2 INDEX</t>
  </si>
  <si>
    <t>Z M2</t>
  </si>
  <si>
    <t>Z M2 INDEX</t>
  </si>
  <si>
    <t>10. מוצרים מובנים</t>
  </si>
  <si>
    <t>נכס בסיס</t>
  </si>
  <si>
    <t>סה"כ מוצרים מובנים</t>
  </si>
  <si>
    <t>סה"כ קרן מובטחת</t>
  </si>
  <si>
    <t>אלה פיקדון אגח ב</t>
  </si>
  <si>
    <t>מדדים</t>
  </si>
  <si>
    <t>13/04/2018</t>
  </si>
  <si>
    <t>הראל פיקד אגח ב</t>
  </si>
  <si>
    <t>ריביות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</si>
  <si>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</si>
  <si>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</si>
  <si>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</si>
  <si>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</si>
  <si>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</si>
  <si>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</si>
  <si>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BK OPPORTUNITIES IV - D</t>
  </si>
  <si>
    <t>KYG1311A1360</t>
  </si>
  <si>
    <t>אשראי</t>
  </si>
  <si>
    <t>6/12/2017</t>
  </si>
  <si>
    <t>BK Opp. Fund-4 - Class B</t>
  </si>
  <si>
    <t>KYG1311A1105</t>
  </si>
  <si>
    <t>29/05/2017</t>
  </si>
  <si>
    <t>BK Opp. Fund-6 - Class A</t>
  </si>
  <si>
    <t>KYG1311S1030</t>
  </si>
  <si>
    <t>5/06/2019</t>
  </si>
  <si>
    <t>BK Opp. Fund-6 - Class B</t>
  </si>
  <si>
    <t>6/01/2020</t>
  </si>
  <si>
    <t>PHOENIX ANCHOR L.P. USD K</t>
  </si>
  <si>
    <t>KYG706223065</t>
  </si>
  <si>
    <t>12/06/2018</t>
  </si>
  <si>
    <t>BK Opportunities Fund-7</t>
  </si>
  <si>
    <t>KYG1312L1150</t>
  </si>
  <si>
    <t>1.ג. ניירות ערך לא סחירים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</si>
  <si>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</si>
  <si>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</si>
  <si>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</si>
  <si>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</si>
  <si>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</si>
  <si>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</si>
  <si>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</si>
  <si>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נ.ע.מ איירפורט  סיטי סד ח 0.5%+ב.ישראל</t>
  </si>
  <si>
    <t>בינוי</t>
  </si>
  <si>
    <t>9/12/2020</t>
  </si>
  <si>
    <t>נ.ע.מ ביג 0.4% + בי 22.02.22</t>
  </si>
  <si>
    <t>22/02/2021</t>
  </si>
  <si>
    <t>נ.ע.מ  שקלי-מימון ישיר מקבוצת ישיר(2006)</t>
  </si>
  <si>
    <t>נ.ע.מ אפי 3 0.60% בי</t>
  </si>
  <si>
    <t>נ.ע.מ מנרב 3 הרחבה 0.55% בי 25.07.22</t>
  </si>
  <si>
    <t>סה"כ תעודות חוב מסחריות של חברות ישראליות</t>
  </si>
  <si>
    <t>סה"כ תעודות חוב מסחריות של חברות זרות</t>
  </si>
  <si>
    <t>מקורות 8</t>
  </si>
  <si>
    <t>14/07/2011</t>
  </si>
  <si>
    <t>מימון ישיר אג"ח 7</t>
  </si>
  <si>
    <t>12/08/2018</t>
  </si>
  <si>
    <t>חשמל 2022 6%</t>
  </si>
  <si>
    <t>18/01/2011</t>
  </si>
  <si>
    <t>חשמל 2029 6%</t>
  </si>
  <si>
    <t>7/05/2014</t>
  </si>
  <si>
    <t>נתיבי הגז ג' 4.8%</t>
  </si>
  <si>
    <t>2/01/2012</t>
  </si>
  <si>
    <t>דרך ארץ א' - בכיר</t>
  </si>
  <si>
    <t>30/06/2005</t>
  </si>
  <si>
    <t>נתיבי גז א' 5.6 %</t>
  </si>
  <si>
    <t>28/12/2006</t>
  </si>
  <si>
    <t>דרך ארץ קטע 18</t>
  </si>
  <si>
    <t>28/06/2007</t>
  </si>
  <si>
    <t>מימון ישיר 4 אג1</t>
  </si>
  <si>
    <t>6/07/2017</t>
  </si>
  <si>
    <t>מימון ישיר אג"ח ו'</t>
  </si>
  <si>
    <t>3/05/2018</t>
  </si>
  <si>
    <t>מזרחי טפחות -קוקו צמוד</t>
  </si>
  <si>
    <t>30/12/2015</t>
  </si>
  <si>
    <t>מימון ישיר אג"ח 8</t>
  </si>
  <si>
    <t>14/09/2018</t>
  </si>
  <si>
    <t>מנורה מב החז 2 4.5%</t>
  </si>
  <si>
    <t>21/09/2010</t>
  </si>
  <si>
    <t>קוקו יהב 03.08.17 צמוד</t>
  </si>
  <si>
    <t>3/08/2017</t>
  </si>
  <si>
    <t>ש"ה פועלים ג ראש מרכ</t>
  </si>
  <si>
    <t>29/10/2007</t>
  </si>
  <si>
    <t>מימון ישיר קב אג' א</t>
  </si>
  <si>
    <t>18/12/2016</t>
  </si>
  <si>
    <t>דרך ארץ -מזנין 2</t>
  </si>
  <si>
    <t>29/12/2011</t>
  </si>
  <si>
    <t>אפריקה אגח כו הסדר</t>
  </si>
  <si>
    <t>השקעות ואחזקות</t>
  </si>
  <si>
    <t>Ca.il</t>
  </si>
  <si>
    <t>20/01/2020</t>
  </si>
  <si>
    <t>אפריקה אגח כז הסדר</t>
  </si>
  <si>
    <t>אפריקה אגח כח הסדר</t>
  </si>
  <si>
    <t>גמול.ק2 אקסלנס</t>
  </si>
  <si>
    <t>20/12/2009</t>
  </si>
  <si>
    <t>רפאל אגח ד'3.74%</t>
  </si>
  <si>
    <t>1/03/2017</t>
  </si>
  <si>
    <t>גמא אגח א מרווח הוגן</t>
  </si>
  <si>
    <t>20/12/2021</t>
  </si>
  <si>
    <t>מקס איט אג"ח ג'</t>
  </si>
  <si>
    <t>8/07/2019</t>
  </si>
  <si>
    <t>אורמת 3.35% שקלי 15.06.31</t>
  </si>
  <si>
    <t>2/07/2020</t>
  </si>
  <si>
    <t>גב-ים נגב אגח א</t>
  </si>
  <si>
    <t>30/07/2018</t>
  </si>
  <si>
    <t>לידר אגח ח'</t>
  </si>
  <si>
    <t>28/02/2021</t>
  </si>
  <si>
    <t>מקס איט ב קוקו</t>
  </si>
  <si>
    <t>29/10/2018</t>
  </si>
  <si>
    <t>אלטשולר אגח א</t>
  </si>
  <si>
    <t>10/08/2016</t>
  </si>
  <si>
    <t>אליהו הנפקות א'</t>
  </si>
  <si>
    <t>17/09/2017</t>
  </si>
  <si>
    <t>ביטוח ישיר אג"ח יא'</t>
  </si>
  <si>
    <t>18/07/2016</t>
  </si>
  <si>
    <t>י.ח.ק להשקעות אג"ח ב</t>
  </si>
  <si>
    <t>15/11/2021</t>
  </si>
  <si>
    <t>כלל תעשאג טז</t>
  </si>
  <si>
    <t>25/12/2019</t>
  </si>
  <si>
    <t>גדות 4.30% שקלי 30.06.26</t>
  </si>
  <si>
    <t>10/05/2020</t>
  </si>
  <si>
    <t>נתיבים אגח א-רמ 04.07.27</t>
  </si>
  <si>
    <t>29/01/2020</t>
  </si>
  <si>
    <t>סה"כ אג"ח קונצרני של חברות ישראליות</t>
  </si>
  <si>
    <t>סה"כ אג"ח קונצרני של חברות זרות</t>
  </si>
  <si>
    <t>Afrodita 4.50% Euribor3 14.07.26</t>
  </si>
  <si>
    <t>IT0005341992</t>
  </si>
  <si>
    <t>Premia 6.50% 01.02.31</t>
  </si>
  <si>
    <t>US74049MAD11</t>
  </si>
  <si>
    <t>1/02/2021</t>
  </si>
  <si>
    <t>גנריישן ניהול מניה ל"ס</t>
  </si>
  <si>
    <t>BST-Amitim</t>
  </si>
  <si>
    <t>אנגל יורו 1</t>
  </si>
  <si>
    <t>רוטקס</t>
  </si>
  <si>
    <t>בוימלגרין</t>
  </si>
  <si>
    <t>חנל יהש חייבים לקבל</t>
  </si>
  <si>
    <t>נפטא חיפושים חייבים לקבל</t>
  </si>
  <si>
    <t>סאלו</t>
  </si>
  <si>
    <t>אלמדה מניות בGP</t>
  </si>
  <si>
    <t>COINVEST מניה ל.ס.</t>
  </si>
  <si>
    <t>NAVITAS PETROLEUM HOLDINGS</t>
  </si>
  <si>
    <t>Classiq מניה ל"ס</t>
  </si>
  <si>
    <t>קיקר אוויטס פטרוליום</t>
  </si>
  <si>
    <t>5. קרנות השקעה</t>
  </si>
  <si>
    <t>סה"כ קרנות השקעה</t>
  </si>
  <si>
    <t>סה"כ קרנות השקעה בישראל:</t>
  </si>
  <si>
    <t>סה"כ קרנות הון סיכון</t>
  </si>
  <si>
    <t>Glilot IV</t>
  </si>
  <si>
    <t>27/12/2021</t>
  </si>
  <si>
    <t>Prime Green Energy Infrastru קרן השקעה</t>
  </si>
  <si>
    <t>סה"כ קרנות גידור</t>
  </si>
  <si>
    <t>Alpha Opportunities LP-A</t>
  </si>
  <si>
    <t>31/05/2021</t>
  </si>
  <si>
    <t>אידאה</t>
  </si>
  <si>
    <t>31/12/2020</t>
  </si>
  <si>
    <t>אלפא הזדמנויות</t>
  </si>
  <si>
    <t>1/04/2019</t>
  </si>
  <si>
    <t>ואר אופטימום</t>
  </si>
  <si>
    <t>28/03/2018</t>
  </si>
  <si>
    <t>ואר אופטימום סדרה H 4-19</t>
  </si>
  <si>
    <t>31/03/2019</t>
  </si>
  <si>
    <t>ואר אקוויטי  סדרה H 4-19</t>
  </si>
  <si>
    <t>7/04/2019</t>
  </si>
  <si>
    <t>נוקד אקויטי שותפות מוגבלת</t>
  </si>
  <si>
    <t>נוקד לונג</t>
  </si>
  <si>
    <t>סה"כ קרנות נדל"ן</t>
  </si>
  <si>
    <t>MACK MREF</t>
  </si>
  <si>
    <t>24/04/2020</t>
  </si>
  <si>
    <t>Madison 5</t>
  </si>
  <si>
    <t>27/03/2020</t>
  </si>
  <si>
    <t>Silverstein (SCP)</t>
  </si>
  <si>
    <t>1/02/2022</t>
  </si>
  <si>
    <t>סה"כ קרנות השקעה אחרות</t>
  </si>
  <si>
    <t>נוי עיר הבהדים 4.00% צמוד</t>
  </si>
  <si>
    <t>13/01/2022</t>
  </si>
  <si>
    <t>Arbel Fund-II (*) (*)</t>
  </si>
  <si>
    <t>3/10/2021</t>
  </si>
  <si>
    <t>DRC  4</t>
  </si>
  <si>
    <t>16/03/2021</t>
  </si>
  <si>
    <t>GIZA ZINGER EVEN MEZZANINE LIMITED PARTN</t>
  </si>
  <si>
    <t>23/02/2022</t>
  </si>
  <si>
    <t>SKY IV</t>
  </si>
  <si>
    <t>ארבל פאנד בע"מ-קרן השקעה</t>
  </si>
  <si>
    <t>10/04/2018</t>
  </si>
  <si>
    <t>קרן השקעה יסודות</t>
  </si>
  <si>
    <t>31/12/2017</t>
  </si>
  <si>
    <t>סה"כ קרנות השקעה בחו"ל:</t>
  </si>
  <si>
    <t>ברוש</t>
  </si>
  <si>
    <t>29/07/2020</t>
  </si>
  <si>
    <t>טכנולוגיה ION קרן גידור</t>
  </si>
  <si>
    <t>23/06/2020</t>
  </si>
  <si>
    <t>WS Strategic Solutions</t>
  </si>
  <si>
    <t>22/11/2020</t>
  </si>
  <si>
    <t>AC Investment Opportunities</t>
  </si>
  <si>
    <t>5/11/2020</t>
  </si>
  <si>
    <t>AC Strategic Investments-GBP</t>
  </si>
  <si>
    <t>3/11/2020</t>
  </si>
  <si>
    <t>AC Strategic Investments-USA</t>
  </si>
  <si>
    <t>AC strategic investment-EUR</t>
  </si>
  <si>
    <t>Asper Iona LP</t>
  </si>
  <si>
    <t>Audax DLS קרן השקעה</t>
  </si>
  <si>
    <t>5/09/2018</t>
  </si>
  <si>
    <t>BID Fund II-B</t>
  </si>
  <si>
    <t>29/12/2020</t>
  </si>
  <si>
    <t>CVC EUDL II COINV</t>
  </si>
  <si>
    <t>16/06/2021</t>
  </si>
  <si>
    <t>Crescent CDL II Cayman LP- קרן השקעה</t>
  </si>
  <si>
    <t>17/04/2018</t>
  </si>
  <si>
    <t>Crescent CDL III</t>
  </si>
  <si>
    <t>Exigent Consumer Credit Fund</t>
  </si>
  <si>
    <t>18/10/2018</t>
  </si>
  <si>
    <t>Gatewood II קרן השקעה</t>
  </si>
  <si>
    <t>Glennmont REBS</t>
  </si>
  <si>
    <t>1/07/2019</t>
  </si>
  <si>
    <t>ISQ</t>
  </si>
  <si>
    <t>10/11/2021</t>
  </si>
  <si>
    <t>PSC Credit III</t>
  </si>
  <si>
    <t>Project OWL</t>
  </si>
  <si>
    <t>30/09/2021</t>
  </si>
  <si>
    <t>Schroders Julie II</t>
  </si>
  <si>
    <t>Stellus Private Credit BDC</t>
  </si>
  <si>
    <t>31/01/2022</t>
  </si>
  <si>
    <t>StepStone Infrastructure  DEBT</t>
  </si>
  <si>
    <t>22/03/2021</t>
  </si>
  <si>
    <t>TDL      IV</t>
  </si>
  <si>
    <t>27/12/2018</t>
  </si>
  <si>
    <t>UK Fiber -Northleaf</t>
  </si>
  <si>
    <t>16/10/2021</t>
  </si>
  <si>
    <t>Viola Credit VI</t>
  </si>
  <si>
    <t>9/12/2021</t>
  </si>
  <si>
    <t>6. כתבי אופציה</t>
  </si>
  <si>
    <t>סה"כ כתבי אופציה בישראל:</t>
  </si>
  <si>
    <t>אפ לס גזית גלוב 06.02.2024</t>
  </si>
  <si>
    <t>נדל"ן מניב</t>
  </si>
  <si>
    <t>8/05/2006</t>
  </si>
  <si>
    <t>ישרוטל - אופ לא סחירה 30.06.2022</t>
  </si>
  <si>
    <t>6/01/2021</t>
  </si>
  <si>
    <t>אפ לס בזן 11/09/2023</t>
  </si>
  <si>
    <t>אפ לס חגג 31/01/2024</t>
  </si>
  <si>
    <t>24/01/2022</t>
  </si>
  <si>
    <t>רני צים אופ לא סחירה 30.8.23</t>
  </si>
  <si>
    <t>31/08/2020</t>
  </si>
  <si>
    <t>אפ לס טכנ גילוי אש גז 13/07/2023</t>
  </si>
  <si>
    <t>אפ לס מודעין 12/07/2024</t>
  </si>
  <si>
    <t>אפ לס סולאיר 24/12/2022</t>
  </si>
  <si>
    <t>24/06/2021</t>
  </si>
  <si>
    <t>אקסיליון אופ לא סחירה 28.12.2022</t>
  </si>
  <si>
    <t>11/01/2021</t>
  </si>
  <si>
    <t>אקסל אופ לא סחירה 15.05.2022</t>
  </si>
  <si>
    <t>17/09/2020</t>
  </si>
  <si>
    <t>לוזון אופציה ל"ס</t>
  </si>
  <si>
    <t>8/11/2020</t>
  </si>
  <si>
    <t>קנביט - אופ לא סחירה סד ה</t>
  </si>
  <si>
    <t>14/01/2020</t>
  </si>
  <si>
    <t>שגריר אופ לא סחירה 14.02.2023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</si>
  <si>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</si>
  <si>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</si>
  <si>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</si>
  <si>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</si>
  <si>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</si>
  <si>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EUR/USD C 1.16 10.06.2022</t>
  </si>
  <si>
    <t>10/02/2022</t>
  </si>
  <si>
    <t>EUR/USD C 1.2 10.06.2022</t>
  </si>
  <si>
    <t>EUR/USD P 1.12 10.06.2022</t>
  </si>
  <si>
    <t>USD/ILS C 3.26 07.04.2022</t>
  </si>
  <si>
    <t>26/01/2022</t>
  </si>
  <si>
    <t>USD/ILS C 3.33 02/06/2022</t>
  </si>
  <si>
    <t>3/03/2022</t>
  </si>
  <si>
    <t>USD/ILS C 3.33 13.05.2022</t>
  </si>
  <si>
    <t>15/02/2022</t>
  </si>
  <si>
    <t>USD/ILS C 3.35 26.05.2022</t>
  </si>
  <si>
    <t>24/02/2022</t>
  </si>
  <si>
    <t>USD/ILS P 3.02 03.05.2022</t>
  </si>
  <si>
    <t>2/12/2021</t>
  </si>
  <si>
    <t>USD/ILS P 3.03 07.04.2022</t>
  </si>
  <si>
    <t>7/12/2021</t>
  </si>
  <si>
    <t>USD/ILS P 3.11 07.04.2022</t>
  </si>
  <si>
    <t>USD/ILS P 3.12 02/06/2022</t>
  </si>
  <si>
    <t>USD/ILS P 3.12 03.05.2022</t>
  </si>
  <si>
    <t>USD/ILS P 3.12 26.05.2022</t>
  </si>
  <si>
    <t>USD/ILS P 3.13 13.05.2022</t>
  </si>
  <si>
    <t>USD/ILS P 3.16 07.04.2022</t>
  </si>
  <si>
    <t>USD/ILS P 3.21 02/06/2022</t>
  </si>
  <si>
    <t>USD/ILS P 3.21 13.05.2022</t>
  </si>
  <si>
    <t>USD/ILS P 3.21 26.05.2022</t>
  </si>
  <si>
    <t>USD/RUB C 79 28.03.2022</t>
  </si>
  <si>
    <t>14/02/2022</t>
  </si>
  <si>
    <t>USD/RUB C 81.5 28.03.2022</t>
  </si>
  <si>
    <t>USD/RUB P 74 28.03.2022</t>
  </si>
  <si>
    <t>USD/BRL C 5.15 13/04/2022</t>
  </si>
  <si>
    <t>22/03/2022</t>
  </si>
  <si>
    <t>USD/BRL C 5.2 13/04/2022</t>
  </si>
  <si>
    <t>21/03/2022</t>
  </si>
  <si>
    <t>USD/BRL C 5.3 13/04/2022</t>
  </si>
  <si>
    <t>20/03/2022</t>
  </si>
  <si>
    <t>USD/CNH C 6.37 25/4/22</t>
  </si>
  <si>
    <t>25/01/2022</t>
  </si>
  <si>
    <t>USD/CNH C 6.45 25/4/22</t>
  </si>
  <si>
    <t>USD/CNH P 6.31 25/4/22</t>
  </si>
  <si>
    <t>USD/MXN P 20.1 12/04/2022</t>
  </si>
  <si>
    <t>EUR/PLN P 4.62 05/07/2022</t>
  </si>
  <si>
    <t>EUR/PLN P 4.64 05/04/2022</t>
  </si>
  <si>
    <t>סה"כ אופציות בחו"ל:</t>
  </si>
  <si>
    <t>NNDM US - אופ לא סחירה  05.02.24</t>
  </si>
  <si>
    <t>ORGS US - אופ לא סחירה 20.1.23</t>
  </si>
  <si>
    <t>22/01/2020</t>
  </si>
  <si>
    <t>SLGL US אופ לא סחירה 19.2.23</t>
  </si>
  <si>
    <t>SYTA US- אופ לא סחירה -הפחתה-</t>
  </si>
  <si>
    <t>GILT US אפ לס 31.12.2023</t>
  </si>
  <si>
    <t>SCTC כתב אופציה לא סחיר</t>
  </si>
  <si>
    <t>5/04/2021</t>
  </si>
  <si>
    <t>8. חוזים עתידיים</t>
  </si>
  <si>
    <t>סה"כ חוזים עתידיים בישראל</t>
  </si>
  <si>
    <t>CSIH0310 LEUMI 27/06/22</t>
  </si>
  <si>
    <t>31/12/2021</t>
  </si>
  <si>
    <t>NDUEEGF LEUMI  20/10/2022</t>
  </si>
  <si>
    <t>19/10/2021</t>
  </si>
  <si>
    <t>ISCD IT 29/07/2021</t>
  </si>
  <si>
    <t>15/07/2020</t>
  </si>
  <si>
    <t>BEZQ IT LEUMI 31/12/21</t>
  </si>
  <si>
    <t>CLAL INS 27/01/22 LEUMI</t>
  </si>
  <si>
    <t>12/01/2021</t>
  </si>
  <si>
    <t>CLIS IT 24/02/22 LEUMI</t>
  </si>
  <si>
    <t>25/02/2021</t>
  </si>
  <si>
    <t>DIRECT FINANCE 26/08/21 LEUMI</t>
  </si>
  <si>
    <t>23/08/2020</t>
  </si>
  <si>
    <t>24/11/2022  ORL  IT LEUMI</t>
  </si>
  <si>
    <t>30/11/2021</t>
  </si>
  <si>
    <t>ORL IT  01/12/2022 LEUMI</t>
  </si>
  <si>
    <t>1/12/2021</t>
  </si>
  <si>
    <t>ORL IT  26/01/2023 LEUMI</t>
  </si>
  <si>
    <t>16/01/2022</t>
  </si>
  <si>
    <t>ORL IT 12/01/2023 LEUMI</t>
  </si>
  <si>
    <t>11/01/2022</t>
  </si>
  <si>
    <t>29/10/21  OPAL IT LEUMI</t>
  </si>
  <si>
    <t>29/10/2020</t>
  </si>
  <si>
    <t>GSCBPDEF GS 29/08/22</t>
  </si>
  <si>
    <t>1/03/2022</t>
  </si>
  <si>
    <t>GSCBPDEF INDEX 29/08/22 GS</t>
  </si>
  <si>
    <t>GSCBPHAT 09.05.22 GS</t>
  </si>
  <si>
    <t>9/02/2022</t>
  </si>
  <si>
    <t>GSCBPHAT GS 09.05.22</t>
  </si>
  <si>
    <t>OPAL IT LEUMI 30/11/22</t>
  </si>
  <si>
    <t>FIBIH IT LEUMI 25/3/22</t>
  </si>
  <si>
    <t>PEN IT 28/10/21 LEUMI</t>
  </si>
  <si>
    <t>4/11/2020</t>
  </si>
  <si>
    <t>פרטנר - ל.ס. עמית</t>
  </si>
  <si>
    <t>FW BANK DISCOUNT ILS-USD 02.11.22 3.1038</t>
  </si>
  <si>
    <t>2/11/2021</t>
  </si>
  <si>
    <t>FW BANK DISCOUNT ILS-USD 06.04.22 3.2850</t>
  </si>
  <si>
    <t>15/03/2022</t>
  </si>
  <si>
    <t>FW BANK DISCOUNT ILS-USD 08.06.22 3.2149</t>
  </si>
  <si>
    <t>FW BANK DISCOUNT ILS-USD 18.05.22 3.1359</t>
  </si>
  <si>
    <t>FW BANK DISCOUNT ILS-USD 18.05.22 3.2132</t>
  </si>
  <si>
    <t>FW BANK DISCOUNT ILS-USD 18.08.22 3.3830</t>
  </si>
  <si>
    <t>7/06/2021</t>
  </si>
  <si>
    <t>FW BANK DISCOUNT ILS-USD 23.05.22 3.2800</t>
  </si>
  <si>
    <t>FW BANK DISCOUNT ILS-USD 23.06.22 3.2300</t>
  </si>
  <si>
    <t>28/02/2022</t>
  </si>
  <si>
    <t>FW BANK DISCOUNT ILS-USD 25.04.22 3.2615</t>
  </si>
  <si>
    <t>FW BANK DISCOUNT ILS-USD 25.04.22 3.2662</t>
  </si>
  <si>
    <t>FW BANK DISCOUNT ILS-USD 25.04.22 3.2752</t>
  </si>
  <si>
    <t>FW BANK DISCOUNT USD-ILS 02.11.22 3.1038</t>
  </si>
  <si>
    <t>FW BANK DISCOUNT USD-ILS 06.04.22 3.2850</t>
  </si>
  <si>
    <t>FW BANK DISCOUNT USD-ILS 08.06.22 3.2149</t>
  </si>
  <si>
    <t>FW BANK DISCOUNT USD-ILS 18.05.22 3.1359</t>
  </si>
  <si>
    <t>FW BANK DISCOUNT USD-ILS 18.05.22 3.2132</t>
  </si>
  <si>
    <t>FW BANK DISCOUNT USD-ILS 18.08.22 3.3830</t>
  </si>
  <si>
    <t>FW BANK DISCOUNT USD-ILS 23.05.22 3.2800</t>
  </si>
  <si>
    <t>FW BANK DISCOUNT USD-ILS 23.06.22 3.2300</t>
  </si>
  <si>
    <t>FW BANK DISCOUNT USD-ILS 25.04.22 3.2615</t>
  </si>
  <si>
    <t>FW BANK DISCOUNT USD-ILS 25.04.22 3.2662</t>
  </si>
  <si>
    <t>FW BANK DISCOUNT USD-ILS 25.04.22 3.2752</t>
  </si>
  <si>
    <t>FW BANK HAPOALIM EUR-ILS 08.08.23 4.0457</t>
  </si>
  <si>
    <t>FW BANK HAPOALIM GBP-ILS 12.07.22 4.2845</t>
  </si>
  <si>
    <t>2/03/2022</t>
  </si>
  <si>
    <t>FW BANK HAPOALIM ILS-EUR 08.08.23 4.0457</t>
  </si>
  <si>
    <t>FW BANK HAPOALIM ILS-GBP 12.07.22 4.2845</t>
  </si>
  <si>
    <t>FW BANK HAPOALIM ILS-USD 04.04.22 3.1780</t>
  </si>
  <si>
    <t>FW BANK HAPOALIM ILS-USD 12.07.22 3.2000</t>
  </si>
  <si>
    <t>FW BANK HAPOALIM ILS-USD 12.07.22 3.2180</t>
  </si>
  <si>
    <t>FW BANK HAPOALIM ILS-USD 12.07.22 3.2293</t>
  </si>
  <si>
    <t>FW BANK HAPOALIM ILS-USD 12.07.22 3.2690</t>
  </si>
  <si>
    <t>7/03/2022</t>
  </si>
  <si>
    <t>FW BANK HAPOALIM ILS-USD 12.07.22 3.2800</t>
  </si>
  <si>
    <t>8/03/2022</t>
  </si>
  <si>
    <t>FW BANK HAPOALIM ILS-USD 12.07.22 3.2840</t>
  </si>
  <si>
    <t>FW BANK HAPOALIM ILS-USD 14.04.22 3.2100</t>
  </si>
  <si>
    <t>4/10/2021</t>
  </si>
  <si>
    <t>FW BANK HAPOALIM ILS-USD 14.04.22 3.2560</t>
  </si>
  <si>
    <t>16/03/2022</t>
  </si>
  <si>
    <t>FW BANK HAPOALIM ILS-USD 14.04.22 3.2750</t>
  </si>
  <si>
    <t>FW BANK HAPOALIM ILS-USD 18.05.22 3.1360</t>
  </si>
  <si>
    <t>FW BANK HAPOALIM ILS-USD 18.05.22 3.1840</t>
  </si>
  <si>
    <t>27/01/2022</t>
  </si>
  <si>
    <t>FW BANK HAPOALIM ILS-USD 18.05.22 3.2243</t>
  </si>
  <si>
    <t>23/03/2022</t>
  </si>
  <si>
    <t>FW BANK HAPOALIM ILS-USD 18.05.22 3.2500</t>
  </si>
  <si>
    <t>FW BANK HAPOALIM ILS-USD 18.05.22 3.2530</t>
  </si>
  <si>
    <t>14/03/2022</t>
  </si>
  <si>
    <t>FW BANK HAPOALIM ILS-USD 18.05.22 3.2550</t>
  </si>
  <si>
    <t>10/03/2022</t>
  </si>
  <si>
    <t>FW BANK HAPOALIM ILS-USD 18.05.22 3.2750</t>
  </si>
  <si>
    <t>FW BANK HAPOALIM ILS-USD 18.05.22 3.2820</t>
  </si>
  <si>
    <t>FW BANK HAPOALIM ILS-USD 18.05.22 3.2900</t>
  </si>
  <si>
    <t>FW BANK HAPOALIM ILS-USD 25.05.22 3.1900</t>
  </si>
  <si>
    <t>29/03/2022</t>
  </si>
  <si>
    <t>21/02/2022</t>
  </si>
  <si>
    <t>FW BANK HAPOALIM ILS-USD 25.05.22 3.1951</t>
  </si>
  <si>
    <t>7/02/2022</t>
  </si>
  <si>
    <t>FW BANK HAPOALIM ILS-USD 25.05.22 3.2163</t>
  </si>
  <si>
    <t>FW BANK HAPOALIM USD-ILS 04.04.22 3.1780</t>
  </si>
  <si>
    <t>FW BANK HAPOALIM USD-ILS 12.07.22 3.2000</t>
  </si>
  <si>
    <t>FW BANK HAPOALIM USD-ILS 12.07.22 3.2180</t>
  </si>
  <si>
    <t>FW BANK HAPOALIM USD-ILS 12.07.22 3.2293</t>
  </si>
  <si>
    <t>FW BANK HAPOALIM USD-ILS 12.07.22 3.2690</t>
  </si>
  <si>
    <t>FW BANK HAPOALIM USD-ILS 12.07.22 3.2800</t>
  </si>
  <si>
    <t>FW BANK HAPOALIM USD-ILS 12.07.22 3.2840</t>
  </si>
  <si>
    <t>FW BANK HAPOALIM USD-ILS 14.04.22 3.2100</t>
  </si>
  <si>
    <t>FW BANK HAPOALIM USD-ILS 14.04.22 3.2560</t>
  </si>
  <si>
    <t>FW BANK HAPOALIM USD-ILS 14.04.22 3.2750</t>
  </si>
  <si>
    <t>FW BANK HAPOALIM USD-ILS 18.05.22 3.1360</t>
  </si>
  <si>
    <t>FW BANK HAPOALIM USD-ILS 18.05.22 3.1840</t>
  </si>
  <si>
    <t>FW BANK HAPOALIM USD-ILS 18.05.22 3.2243</t>
  </si>
  <si>
    <t>FW BANK HAPOALIM USD-ILS 18.05.22 3.2500</t>
  </si>
  <si>
    <t>FW BANK HAPOALIM USD-ILS 18.05.22 3.2530</t>
  </si>
  <si>
    <t>FW BANK HAPOALIM USD-ILS 18.05.22 3.2550</t>
  </si>
  <si>
    <t>FW BANK HAPOALIM USD-ILS 18.05.22 3.2750</t>
  </si>
  <si>
    <t>FW BANK HAPOALIM USD-ILS 18.05.22 3.2820</t>
  </si>
  <si>
    <t>FW BANK HAPOALIM USD-ILS 18.05.22 3.2900</t>
  </si>
  <si>
    <t>FW BANK HAPOALIM USD-ILS 25.05.22 3.1900</t>
  </si>
  <si>
    <t>FW BANK HAPOALIM USD-ILS 25.05.22 3.1951</t>
  </si>
  <si>
    <t>FW BANK HAPOALIM USD-ILS 25.05.22 3.2163</t>
  </si>
  <si>
    <t>FW BANK LEUMI ILS-USD 04.04.22 3.174900</t>
  </si>
  <si>
    <t>FW BANK LEUMI ILS-USD 06.04.22 3.088700</t>
  </si>
  <si>
    <t>3/01/2022</t>
  </si>
  <si>
    <t>FW BANK LEUMI ILS-USD 25.04.22 3.174000</t>
  </si>
  <si>
    <t>FW BANK LEUMI USD-ILS 04.04.22 3.174900</t>
  </si>
  <si>
    <t>FW BANK LEUMI USD-ILS 06.04.22 3.088700</t>
  </si>
  <si>
    <t>FW BANK LEUMI USD-ILS 25.04.22 3.174000</t>
  </si>
  <si>
    <t>FW BANK MIZRAHI ILS-USD 06.04.22 3.09200</t>
  </si>
  <si>
    <t>FW BANK MIZRAHI ILS-USD 06.04.22 3.28495</t>
  </si>
  <si>
    <t>FW BANK MIZRAHI ILS-USD 08.06.22 3.21200</t>
  </si>
  <si>
    <t>FW BANK MIZRAHI ILS-USD 08.06.22 3.25200</t>
  </si>
  <si>
    <t>FW BANK MIZRAHI ILS-USD 12.05.22 3.17000</t>
  </si>
  <si>
    <t>FW BANK MIZRAHI ILS-USD 12.07.22 3.22000</t>
  </si>
  <si>
    <t>FW BANK MIZRAHI ILS-USD 14.04.22 3.10300</t>
  </si>
  <si>
    <t>23/11/2021</t>
  </si>
  <si>
    <t>FW BANK MIZRAHI ILS-USD 14.04.22 3.21000</t>
  </si>
  <si>
    <t>FW BANK MIZRAHI ILS-USD 18.05.22 3.12800</t>
  </si>
  <si>
    <t>3/11/2021</t>
  </si>
  <si>
    <t>FW BANK MIZRAHI ILS-USD 18.05.22 3.13000</t>
  </si>
  <si>
    <t>20/01/2022</t>
  </si>
  <si>
    <t>FW BANK MIZRAHI ILS-USD 18.05.22 3.15400</t>
  </si>
  <si>
    <t>FW BANK MIZRAHI ILS-USD 18.05.22 3.25840</t>
  </si>
  <si>
    <t>FW BANK MIZRAHI ILS-USD 23.05.22 3.28000</t>
  </si>
  <si>
    <t>FW BANK MIZRAHI ILS-USD 23.06.22 3.24000</t>
  </si>
  <si>
    <t>FW BANK MIZRAHI ILS-USD 25.04.22 3.26600</t>
  </si>
  <si>
    <t>FW BANK MIZRAHI USD-ILS 06.04.22 3.09200</t>
  </si>
  <si>
    <t>FW BANK MIZRAHI USD-ILS 06.04.22 3.28495</t>
  </si>
  <si>
    <t>FW BANK MIZRAHI USD-ILS 08.06.22 3.21200</t>
  </si>
  <si>
    <t>FW BANK MIZRAHI USD-ILS 08.06.22 3.25200</t>
  </si>
  <si>
    <t>FW BANK MIZRAHI USD-ILS 12.05.22 3.17000</t>
  </si>
  <si>
    <t>FW BANK MIZRAHI USD-ILS 12.07.22 3.22000</t>
  </si>
  <si>
    <t>FW BANK MIZRAHI USD-ILS 14.04.22 3.10300</t>
  </si>
  <si>
    <t>FW BANK MIZRAHI USD-ILS 14.04.22 3.21000</t>
  </si>
  <si>
    <t>FW BANK MIZRAHI USD-ILS 18.05.22 3.12800</t>
  </si>
  <si>
    <t>FW BANK MIZRAHI USD-ILS 18.05.22 3.13000</t>
  </si>
  <si>
    <t>FW BANK MIZRAHI USD-ILS 18.05.22 3.15400</t>
  </si>
  <si>
    <t>FW BANK MIZRAHI USD-ILS 18.05.22 3.25840</t>
  </si>
  <si>
    <t>FW BANK MIZRAHI USD-ILS 23.05.22 3.28000</t>
  </si>
  <si>
    <t>FW BANK MIZRAHI USD-ILS 23.06.22 3.24000</t>
  </si>
  <si>
    <t>FW BANK MIZRAHI USD-ILS 25.04.22 3.26600</t>
  </si>
  <si>
    <t>USD 10Y PAYER FIX 1.75% SWPTN 09/06/22</t>
  </si>
  <si>
    <t>USD 10Y PAYER FIX 1.95% SWPTN 09/06/22</t>
  </si>
  <si>
    <t>USD 10Y PAYER FIX 2.95% SWPTN 09/06/22</t>
  </si>
  <si>
    <t>USD 10Y REC FIX 1.95% SWPTN 09/06/22</t>
  </si>
  <si>
    <t>שקל/יורו 4.8%  1.3.25</t>
  </si>
  <si>
    <t>14/03/2018</t>
  </si>
  <si>
    <t>שקל/יורו 4.99%  1.3.25</t>
  </si>
  <si>
    <t>16/03/2018</t>
  </si>
  <si>
    <t>שקל/יורו 5.16%  3.3.25</t>
  </si>
  <si>
    <t>13/03/2018</t>
  </si>
  <si>
    <t>IRX ILS/USD 0.51  RECLEG</t>
  </si>
  <si>
    <t>4/01/2022</t>
  </si>
  <si>
    <t>IRX ILS/USD 0.745  RECLEG</t>
  </si>
  <si>
    <t>10/01/2022</t>
  </si>
  <si>
    <t>IRX ILS/USD 0.78 RECLEG</t>
  </si>
  <si>
    <t>IRX ILS/USD 0.96  RECLEG</t>
  </si>
  <si>
    <t>IRX ILS/USD 1.05  RECLEG</t>
  </si>
  <si>
    <t>IRX ILS/USD 1.09  RECLEG</t>
  </si>
  <si>
    <t>IRX USD/ILS 1.6  PAYLEG</t>
  </si>
  <si>
    <t>IRX USD/ILS 1.8  PAYLEG</t>
  </si>
  <si>
    <t>IRX USD/ILS 1.85  PAYLEG</t>
  </si>
  <si>
    <t>IRX USD/ILS 1.9  PAYLEG</t>
  </si>
  <si>
    <t>IRX USD/ILS 2  PAYLEG</t>
  </si>
  <si>
    <t>FW JP Morgan ILS-USD 08.06.22 3.219154</t>
  </si>
  <si>
    <t>FW JP Morgan ILS-USD 18.05.22 3.196200</t>
  </si>
  <si>
    <t>FW JP Morgan USD-ILS 08.06.22 3.219154</t>
  </si>
  <si>
    <t>FW JP Morgan USD-ILS 18.05.22 3.196200</t>
  </si>
  <si>
    <t>FW Goldman Sachs EUR-ILS 08.08.23 3.8895</t>
  </si>
  <si>
    <t>FW Goldman Sachs ILS-EUR 08.08.23 3.8895</t>
  </si>
  <si>
    <t>FW Goldman Sachs ILS-USD 02.11.22 3.1058</t>
  </si>
  <si>
    <t>FW Goldman Sachs ILS-USD 05.02.24 3.2340</t>
  </si>
  <si>
    <t>2/02/2021</t>
  </si>
  <si>
    <t>FW Goldman Sachs ILS-USD 05.02.24 3.2346</t>
  </si>
  <si>
    <t>3/02/2021</t>
  </si>
  <si>
    <t>FW Goldman Sachs ILS-USD 06.04.22 3.2680</t>
  </si>
  <si>
    <t>FW Goldman Sachs ILS-USD 08.06.22 3.2615</t>
  </si>
  <si>
    <t>FW Goldman Sachs ILS-USD 12.04.22 3.2047</t>
  </si>
  <si>
    <t>20/10/2021</t>
  </si>
  <si>
    <t>FW Goldman Sachs ILS-USD 12.04.22 3.2141</t>
  </si>
  <si>
    <t>FW Goldman Sachs ILS-USD 12.04.22 3.2235</t>
  </si>
  <si>
    <t>24/03/2022</t>
  </si>
  <si>
    <t>FW Goldman Sachs ILS-USD 14.04.22 3.1865</t>
  </si>
  <si>
    <t>FW Goldman Sachs ILS-USD 16.06.22 3.2161</t>
  </si>
  <si>
    <t>FW Goldman Sachs ILS-USD 18.05.22 3.1707</t>
  </si>
  <si>
    <t>FW Goldman Sachs ILS-USD 18.05.22 3.1797</t>
  </si>
  <si>
    <t>FW Goldman Sachs ILS-USD 18.05.22 3.2193</t>
  </si>
  <si>
    <t>FW Goldman Sachs ILS-USD 20.10.22 3.1610</t>
  </si>
  <si>
    <t>FW Goldman Sachs ILS-USD 23.06.22 3.2372</t>
  </si>
  <si>
    <t>FW Goldman Sachs USD-ILS 02.11.22 3.1058</t>
  </si>
  <si>
    <t>FW Goldman Sachs USD-ILS 05.02.24 3.2340</t>
  </si>
  <si>
    <t>FW Goldman Sachs USD-ILS 05.02.24 3.2346</t>
  </si>
  <si>
    <t>FW Goldman Sachs USD-ILS 06.04.22 3.2680</t>
  </si>
  <si>
    <t>FW Goldman Sachs USD-ILS 08.06.22 3.2615</t>
  </si>
  <si>
    <t>FW Goldman Sachs USD-ILS 12.04.22 3.2047</t>
  </si>
  <si>
    <t>FW Goldman Sachs USD-ILS 12.04.22 3.2141</t>
  </si>
  <si>
    <t>FW Goldman Sachs USD-ILS 12.04.22 3.2235</t>
  </si>
  <si>
    <t>FW Goldman Sachs USD-ILS 14.04.22 3.1865</t>
  </si>
  <si>
    <t>FW Goldman Sachs USD-ILS 16.06.22 3.2161</t>
  </si>
  <si>
    <t>FW Goldman Sachs USD-ILS 18.05.22 3.1707</t>
  </si>
  <si>
    <t>FW Goldman Sachs USD-ILS 18.05.22 3.1797</t>
  </si>
  <si>
    <t>FW Goldman Sachs USD-ILS 18.05.22 3.2193</t>
  </si>
  <si>
    <t>FW Goldman Sachs USD-ILS 20.10.22 3.1610</t>
  </si>
  <si>
    <t>FW Goldman Sachs USD-ILS 23.06.22 3.2372</t>
  </si>
  <si>
    <t>FW CITI BANK EUR-ILS 12.08.24 3.964000</t>
  </si>
  <si>
    <t>FW CITI BANK EUR-ILS 12.08.24 3.981500</t>
  </si>
  <si>
    <t>FW CITI BANK EUR-ILS 12.08.24 4.179550</t>
  </si>
  <si>
    <t>FW CITI BANK ILS-EUR 12.08.24 3.964000</t>
  </si>
  <si>
    <t>FW CITI BANK ILS-EUR 12.08.24 3.981500</t>
  </si>
  <si>
    <t>FW CITI BANK ILS-EUR 12.08.24 4.179550</t>
  </si>
  <si>
    <t>FW CITI BANK ILS-USD 01.03.24 3.201200</t>
  </si>
  <si>
    <t>24/02/2021</t>
  </si>
  <si>
    <t>FW CITI BANK ILS-USD 06.04.22 3.091700</t>
  </si>
  <si>
    <t>FW CITI BANK ILS-USD 08.06.22 3.214900</t>
  </si>
  <si>
    <t>FW CITI BANK ILS-USD 10.08.22 3.280400</t>
  </si>
  <si>
    <t>FW CITI BANK ILS-USD 12.04.22 3.206000</t>
  </si>
  <si>
    <t>FW CITI BANK ILS-USD 12.04.22 3.225000</t>
  </si>
  <si>
    <t>FW CITI BANK ILS-USD 12.04.22 3.235000</t>
  </si>
  <si>
    <t>FW CITI BANK ILS-USD 12.05.22 3.177600</t>
  </si>
  <si>
    <t>FW CITI BANK ILS-USD 12.07.22 3.285300</t>
  </si>
  <si>
    <t>FW CITI BANK ILS-USD 12.08.24 3.290000</t>
  </si>
  <si>
    <t>FW CITI BANK ILS-USD 12.08.24 3.300000</t>
  </si>
  <si>
    <t>FW CITI BANK ILS-USD 14.04.22 3.210650</t>
  </si>
  <si>
    <t>FW CITI BANK ILS-USD 14.04.22 3.223500</t>
  </si>
  <si>
    <t>FW CITI BANK ILS-USD 16.06.22 3.217600</t>
  </si>
  <si>
    <t>FW CITI BANK ILS-USD 16.06.22 3.227400</t>
  </si>
  <si>
    <t>FW CITI BANK ILS-USD 18.08.22 3.081550</t>
  </si>
  <si>
    <t>FW CITI BANK ILS-USD 18.08.22 3.214900</t>
  </si>
  <si>
    <t>FW CITI BANK ILS-USD 20.03.23 3.251850</t>
  </si>
  <si>
    <t>17/03/2021</t>
  </si>
  <si>
    <t>FW CITI BANK ILS-USD 22.05.23 3.232800</t>
  </si>
  <si>
    <t>19/05/2021</t>
  </si>
  <si>
    <t>FW CITI BANK ILS-USD 23.06.22 3.239200</t>
  </si>
  <si>
    <t>FW CITI BANK ILS-USD 25.04.22 3.212500</t>
  </si>
  <si>
    <t>FW CITI BANK ILS-USD 25.04.22 3.222200</t>
  </si>
  <si>
    <t>28/03/2022</t>
  </si>
  <si>
    <t>FW CITI BANK ILS-USD 25.04.22 3.270800</t>
  </si>
  <si>
    <t>FW CITI BANK ILS-USD 25.04.22 3.292800</t>
  </si>
  <si>
    <t>FW CITI BANK ILS-USD 25.05.22 3.195600</t>
  </si>
  <si>
    <t>FW CITI BANK USD-ILS 01.03.24 3.201200</t>
  </si>
  <si>
    <t>FW CITI BANK USD-ILS 06.04.22 3.091700</t>
  </si>
  <si>
    <t>FW CITI BANK USD-ILS 08.06.22 3.214900</t>
  </si>
  <si>
    <t>FW CITI BANK USD-ILS 10.08.22 3.280400</t>
  </si>
  <si>
    <t>FW CITI BANK USD-ILS 12.04.22 3.206000</t>
  </si>
  <si>
    <t>FW CITI BANK USD-ILS 12.04.22 3.225000</t>
  </si>
  <si>
    <t>FW CITI BANK USD-ILS 12.04.22 3.235000</t>
  </si>
  <si>
    <t>FW CITI BANK USD-ILS 12.05.22 3.177600</t>
  </si>
  <si>
    <t>FW CITI BANK USD-ILS 12.07.22 3.285300</t>
  </si>
  <si>
    <t>FW CITI BANK USD-ILS 12.08.24 3.290000</t>
  </si>
  <si>
    <t>FW CITI BANK USD-ILS 12.08.24 3.300000</t>
  </si>
  <si>
    <t>FW CITI BANK USD-ILS 14.04.22 3.210650</t>
  </si>
  <si>
    <t>FW CITI BANK USD-ILS 14.04.22 3.223500</t>
  </si>
  <si>
    <t>FW CITI BANK USD-ILS 16.06.22 3.217600</t>
  </si>
  <si>
    <t>FW CITI BANK USD-ILS 16.06.22 3.227400</t>
  </si>
  <si>
    <t>FW CITI BANK USD-ILS 18.08.22 3.081550</t>
  </si>
  <si>
    <t>FW CITI BANK USD-ILS 18.08.22 3.214900</t>
  </si>
  <si>
    <t>FW CITI BANK USD-ILS 20.03.23 3.251850</t>
  </si>
  <si>
    <t>FW CITI BANK USD-ILS 22.05.23 3.232800</t>
  </si>
  <si>
    <t>FW CITI BANK USD-ILS 23.06.22 3.239200</t>
  </si>
  <si>
    <t>FW CITI BANK USD-ILS 25.04.22 3.212500</t>
  </si>
  <si>
    <t>FW CITI BANK USD-ILS 25.04.22 3.222200</t>
  </si>
  <si>
    <t>FW CITI BANK USD-ILS 25.04.22 3.270800</t>
  </si>
  <si>
    <t>FW CITI BANK USD-ILS 25.04.22 3.292800</t>
  </si>
  <si>
    <t>FW CITI BANK USD-ILS 25.05.22 3.195600</t>
  </si>
  <si>
    <t>FW020522 EUR/NIS3.55</t>
  </si>
  <si>
    <t>12/01/2022</t>
  </si>
  <si>
    <t>FW020522 EUR/NIS3.58</t>
  </si>
  <si>
    <t>FW020622 USD/NIS3.09</t>
  </si>
  <si>
    <t>13/12/2021</t>
  </si>
  <si>
    <t>FW020622 USD/NIS3.28</t>
  </si>
  <si>
    <t>FW100522 USD/NIS3.10</t>
  </si>
  <si>
    <t>17/01/2022</t>
  </si>
  <si>
    <t>FW100522 USD/NIS3.13</t>
  </si>
  <si>
    <t>1/11/2021</t>
  </si>
  <si>
    <t>FW120722 GBP/NIS4.29</t>
  </si>
  <si>
    <t>FW230522 USD/NIS3.10</t>
  </si>
  <si>
    <t>8/11/2021</t>
  </si>
  <si>
    <t>FW250422 USD/NIS3.10</t>
  </si>
  <si>
    <t>FW250422 USD/NIS3.24</t>
  </si>
  <si>
    <t>6/10/2021</t>
  </si>
  <si>
    <t>FW BANK DISCOUNT CHF-EUR 14.04.22 1.0677</t>
  </si>
  <si>
    <t>14/10/2021</t>
  </si>
  <si>
    <t>FW BANK DISCOUNT EUR-CHF 14.04.22 1.0677</t>
  </si>
  <si>
    <t>FW BANK DISCOUNT EUR-USD 18.08.22 1.1220</t>
  </si>
  <si>
    <t>FW BANK DISCOUNT EUR-USD 18.08.22 1.1356</t>
  </si>
  <si>
    <t>2/02/2022</t>
  </si>
  <si>
    <t>FW BANK DISCOUNT USD-EUR 18.08.22 1.1220</t>
  </si>
  <si>
    <t>FW BANK DISCOUNT USD-EUR 18.08.22 1.1356</t>
  </si>
  <si>
    <t>FW BANK HAPOALIM EUR-USD 02.06.22 1.0894</t>
  </si>
  <si>
    <t>FW BANK HAPOALIM EUR-USD 02.06.22 1.1017</t>
  </si>
  <si>
    <t>FW BANK HAPOALIM EUR-USD 02.06.22 1.1027</t>
  </si>
  <si>
    <t>FW BANK HAPOALIM EUR-USD 02.06.22 1.1028</t>
  </si>
  <si>
    <t>FW BANK HAPOALIM EUR-USD 02.06.22 1.1036</t>
  </si>
  <si>
    <t>FW BANK HAPOALIM EUR-USD 02.06.22 1.1057</t>
  </si>
  <si>
    <t>FW BANK HAPOALIM EUR-USD 02.06.22 1.1082</t>
  </si>
  <si>
    <t>FW BANK HAPOALIM EUR-USD 02.06.22 1.1114</t>
  </si>
  <si>
    <t>FW BANK HAPOALIM EUR-USD 02.06.22 1.1116</t>
  </si>
  <si>
    <t>FW BANK HAPOALIM EUR-USD 02.06.22 1.1145</t>
  </si>
  <si>
    <t>FW BANK HAPOALIM EUR-USD 02.06.22 1.1150</t>
  </si>
  <si>
    <t>30/03/2022</t>
  </si>
  <si>
    <t>FW BANK HAPOALIM EUR-USD 02.06.22 1.1194</t>
  </si>
  <si>
    <t>FW BANK HAPOALIM EUR-USD 02.06.22 1.1229</t>
  </si>
  <si>
    <t>FW BANK HAPOALIM EUR-USD 02.06.22 1.1300</t>
  </si>
  <si>
    <t>FW BANK HAPOALIM EUR-USD 02.06.22 1.1316</t>
  </si>
  <si>
    <t>FW BANK HAPOALIM EUR-USD 02.06.22 1.1320</t>
  </si>
  <si>
    <t>28/12/2021</t>
  </si>
  <si>
    <t>FW BANK HAPOALIM EUR-USD 02.06.22 1.1326</t>
  </si>
  <si>
    <t>29/12/2021</t>
  </si>
  <si>
    <t>FW BANK HAPOALIM EUR-USD 02.06.22 1.1466</t>
  </si>
  <si>
    <t>FW BANK HAPOALIM EUR-USD 02.06.22 1.1473</t>
  </si>
  <si>
    <t>FW BANK HAPOALIM EUR-USD 12.04.22 1.1183</t>
  </si>
  <si>
    <t>FW BANK HAPOALIM EUR-USD 12.04.22 1.1300</t>
  </si>
  <si>
    <t>15/12/2021</t>
  </si>
  <si>
    <t>FW BANK HAPOALIM EUR-USD 12.04.22 1.1380</t>
  </si>
  <si>
    <t>FW BANK HAPOALIM EUR-USD 12.04.22 1.1706</t>
  </si>
  <si>
    <t>FW BANK HAPOALIM EUR-USD 18.08.22 1.0964</t>
  </si>
  <si>
    <t>FW BANK HAPOALIM EUR-USD 18.08.22 1.1181</t>
  </si>
  <si>
    <t>FW BANK HAPOALIM EUR-USD 18.08.22 1.1183</t>
  </si>
  <si>
    <t>FW BANK HAPOALIM EUR-USD 18.08.22 1.1218</t>
  </si>
  <si>
    <t>FW BANK HAPOALIM EUR-USD 18.08.22 1.1349</t>
  </si>
  <si>
    <t>FW BANK HAPOALIM GBP-USD 12.07.22 1.3127</t>
  </si>
  <si>
    <t>FW BANK HAPOALIM GBP-USD 12.07.22 1.3460</t>
  </si>
  <si>
    <t>FW BANK HAPOALIM GBP-USD 12.07.22 1.3470</t>
  </si>
  <si>
    <t>FW BANK HAPOALIM GBP-USD 12.07.22 1.3488</t>
  </si>
  <si>
    <t>FW BANK HAPOALIM GBP-USD 12.07.22 1.3544</t>
  </si>
  <si>
    <t>16/02/2022</t>
  </si>
  <si>
    <t>FW BANK HAPOALIM GBP-USD 12.07.22 1.3550</t>
  </si>
  <si>
    <t>3/02/2022</t>
  </si>
  <si>
    <t>FW BANK HAPOALIM GBP-USD 12.07.22 1.3576</t>
  </si>
  <si>
    <t>FW BANK HAPOALIM GBP-USD 12.07.22 1.3590</t>
  </si>
  <si>
    <t>FW BANK HAPOALIM GBP-USD 12.07.22 1.3620</t>
  </si>
  <si>
    <t>FW BANK HAPOALIM JPY-USD 10.08.22 109.46</t>
  </si>
  <si>
    <t>FW BANK HAPOALIM JPY-USD 10.08.22 109.71</t>
  </si>
  <si>
    <t>FW BANK HAPOALIM JPY-USD 10.08.22 112.49</t>
  </si>
  <si>
    <t>9/11/2021</t>
  </si>
  <si>
    <t>FW BANK HAPOALIM JPY-USD 10.08.22 113.02</t>
  </si>
  <si>
    <t>FW BANK HAPOALIM JPY-USD 10.08.22 114.90</t>
  </si>
  <si>
    <t>FW BANK HAPOALIM JPY-USD 10.08.22 115.03</t>
  </si>
  <si>
    <t>FW BANK HAPOALIM JPY-USD 10.08.22 115.46</t>
  </si>
  <si>
    <t>FW BANK HAPOALIM JPY-USD 10.08.22 121.06</t>
  </si>
  <si>
    <t>FW BANK HAPOALIM MXN-USD 13.05.22 20.073</t>
  </si>
  <si>
    <t>FW BANK HAPOALIM NZD-USD 18.08.22 0.6550</t>
  </si>
  <si>
    <t>FW BANK HAPOALIM NZD-USD 18.08.22 0.6674</t>
  </si>
  <si>
    <t>FW BANK HAPOALIM NZD-USD 18.08.22 0.6680</t>
  </si>
  <si>
    <t>FW BANK HAPOALIM USD-EUR 02.06.22 1.0894</t>
  </si>
  <si>
    <t>FW BANK HAPOALIM USD-EUR 02.06.22 1.1017</t>
  </si>
  <si>
    <t>FW BANK HAPOALIM USD-EUR 02.06.22 1.1027</t>
  </si>
  <si>
    <t>FW BANK HAPOALIM USD-EUR 02.06.22 1.1028</t>
  </si>
  <si>
    <t>FW BANK HAPOALIM USD-EUR 02.06.22 1.1036</t>
  </si>
  <si>
    <t>FW BANK HAPOALIM USD-EUR 02.06.22 1.1057</t>
  </si>
  <si>
    <t>FW BANK HAPOALIM USD-EUR 02.06.22 1.1082</t>
  </si>
  <si>
    <t>FW BANK HAPOALIM USD-EUR 02.06.22 1.1114</t>
  </si>
  <si>
    <t>FW BANK HAPOALIM USD-EUR 02.06.22 1.1116</t>
  </si>
  <si>
    <t>FW BANK HAPOALIM USD-EUR 02.06.22 1.1145</t>
  </si>
  <si>
    <t>FW BANK HAPOALIM USD-EUR 02.06.22 1.1150</t>
  </si>
  <si>
    <t>FW BANK HAPOALIM USD-EUR 02.06.22 1.1194</t>
  </si>
  <si>
    <t>FW BANK HAPOALIM USD-EUR 02.06.22 1.1229</t>
  </si>
  <si>
    <t>FW BANK HAPOALIM USD-EUR 02.06.22 1.1300</t>
  </si>
  <si>
    <t>FW BANK HAPOALIM USD-EUR 02.06.22 1.1316</t>
  </si>
  <si>
    <t>FW BANK HAPOALIM USD-EUR 02.06.22 1.1320</t>
  </si>
  <si>
    <t>FW BANK HAPOALIM USD-EUR 02.06.22 1.1326</t>
  </si>
  <si>
    <t>FW BANK HAPOALIM USD-EUR 02.06.22 1.1466</t>
  </si>
  <si>
    <t>FW BANK HAPOALIM USD-EUR 02.06.22 1.1473</t>
  </si>
  <si>
    <t>FW BANK HAPOALIM USD-EUR 12.04.22 1.1183</t>
  </si>
  <si>
    <t>FW BANK HAPOALIM USD-EUR 12.04.22 1.1300</t>
  </si>
  <si>
    <t>FW BANK HAPOALIM USD-EUR 12.04.22 1.1380</t>
  </si>
  <si>
    <t>FW BANK HAPOALIM USD-EUR 12.04.22 1.1706</t>
  </si>
  <si>
    <t>FW BANK HAPOALIM USD-EUR 18.08.22 1.0964</t>
  </si>
  <si>
    <t>FW BANK HAPOALIM USD-EUR 18.08.22 1.1181</t>
  </si>
  <si>
    <t>FW BANK HAPOALIM USD-EUR 18.08.22 1.1183</t>
  </si>
  <si>
    <t>FW BANK HAPOALIM USD-EUR 18.08.22 1.1218</t>
  </si>
  <si>
    <t>FW BANK HAPOALIM USD-EUR 18.08.22 1.1349</t>
  </si>
  <si>
    <t>FW BANK HAPOALIM USD-GBP 12.07.22 1.3127</t>
  </si>
  <si>
    <t>FW BANK HAPOALIM USD-GBP 12.07.22 1.3460</t>
  </si>
  <si>
    <t>FW BANK HAPOALIM USD-GBP 12.07.22 1.3470</t>
  </si>
  <si>
    <t>FW BANK HAPOALIM USD-GBP 12.07.22 1.3488</t>
  </si>
  <si>
    <t>FW BANK HAPOALIM USD-GBP 12.07.22 1.3544</t>
  </si>
  <si>
    <t>FW BANK HAPOALIM USD-GBP 12.07.22 1.3550</t>
  </si>
  <si>
    <t>FW BANK HAPOALIM USD-GBP 12.07.22 1.3576</t>
  </si>
  <si>
    <t>FW BANK HAPOALIM USD-GBP 12.07.22 1.3590</t>
  </si>
  <si>
    <t>FW BANK HAPOALIM USD-GBP 12.07.22 1.3620</t>
  </si>
  <si>
    <t>FW BANK HAPOALIM USD-JPY 10.08.22 109.46</t>
  </si>
  <si>
    <t>FW BANK HAPOALIM USD-JPY 10.08.22 109.71</t>
  </si>
  <si>
    <t>FW BANK HAPOALIM USD-JPY 10.08.22 112.49</t>
  </si>
  <si>
    <t>FW BANK HAPOALIM USD-JPY 10.08.22 113.02</t>
  </si>
  <si>
    <t>FW BANK HAPOALIM USD-JPY 10.08.22 114.90</t>
  </si>
  <si>
    <t>FW BANK HAPOALIM USD-JPY 10.08.22 115.03</t>
  </si>
  <si>
    <t>FW BANK HAPOALIM USD-JPY 10.08.22 115.46</t>
  </si>
  <si>
    <t>FW BANK HAPOALIM USD-JPY 10.08.22 121.06</t>
  </si>
  <si>
    <t>FW BANK HAPOALIM USD-MXN 13.05.22 20.073</t>
  </si>
  <si>
    <t>FW BANK HAPOALIM USD-NZD 18.08.22 0.6550</t>
  </si>
  <si>
    <t>FW BANK HAPOALIM USD-NZD 18.08.22 0.6674</t>
  </si>
  <si>
    <t>FW BANK HAPOALIM USD-NZD 18.08.22 0.6680</t>
  </si>
  <si>
    <t>FW BANK LEUMI CAD-USD 12.07.22 1.276100</t>
  </si>
  <si>
    <t>FW BANK LEUMI CHF-USD 12.07.22 0.914120</t>
  </si>
  <si>
    <t>6/01/2022</t>
  </si>
  <si>
    <t>FW BANK LEUMI CHF-USD 12.07.22 0.921000</t>
  </si>
  <si>
    <t>FW BANK LEUMI CHF-USD 12.07.22 0.925490</t>
  </si>
  <si>
    <t>FW BANK LEUMI CHF-USD 12.07.22 0.928000</t>
  </si>
  <si>
    <t>FW BANK LEUMI EUR-USD 18.08.22 1.093300</t>
  </si>
  <si>
    <t>FW BANK LEUMI EUR-USD 18.08.22 1.115650</t>
  </si>
  <si>
    <t>FW BANK LEUMI EUR-USD 18.08.22 1.116100</t>
  </si>
  <si>
    <t>FW BANK LEUMI EUR-USD 18.08.22 1.134900</t>
  </si>
  <si>
    <t>FW BANK LEUMI EUR-USD 18.08.22 1.142730</t>
  </si>
  <si>
    <t>22/02/2022</t>
  </si>
  <si>
    <t>FW BANK LEUMI EUR-USD 18.08.22 1.144000</t>
  </si>
  <si>
    <t>17/02/2022</t>
  </si>
  <si>
    <t>FW BANK LEUMI EUR-USD 18.08.22 1.148900</t>
  </si>
  <si>
    <t>FW BANK LEUMI GBP-USD 12.07.22 1.303190</t>
  </si>
  <si>
    <t>FW BANK LEUMI GBP-USD 12.07.22 1.312000</t>
  </si>
  <si>
    <t>FW BANK LEUMI GBP-USD 12.07.22 1.313410</t>
  </si>
  <si>
    <t>FW BANK LEUMI GBP-USD 12.07.22 1.315890</t>
  </si>
  <si>
    <t>FW BANK LEUMI GBP-USD 12.07.22 1.316870</t>
  </si>
  <si>
    <t>FW BANK LEUMI GBP-USD 12.07.22 1.337450</t>
  </si>
  <si>
    <t>FW BANK LEUMI GBP-USD 12.07.22 1.339300</t>
  </si>
  <si>
    <t>FW BANK LEUMI GBP-USD 12.07.22 1.348350</t>
  </si>
  <si>
    <t>FW BANK LEUMI GBP-USD 12.07.22 1.349300</t>
  </si>
  <si>
    <t>FW BANK LEUMI GBP-USD 12.07.22 1.356800</t>
  </si>
  <si>
    <t>FW BANK LEUMI GBP-USD 12.07.22 1.357550</t>
  </si>
  <si>
    <t>FW BANK LEUMI GBP-USD 12.07.22 1.361480</t>
  </si>
  <si>
    <t>FW BANK LEUMI HKD-USD 12.07.22 7.780620</t>
  </si>
  <si>
    <t>FW BANK LEUMI HKD-USD 12.07.22 7.784700</t>
  </si>
  <si>
    <t>FW BANK LEUMI HKD-USD 12.07.22 7.790840</t>
  </si>
  <si>
    <t>FW BANK LEUMI HKD-USD 12.07.22 7.791500</t>
  </si>
  <si>
    <t>FW BANK LEUMI HKD-USD 12.07.22 7.811600</t>
  </si>
  <si>
    <t>FW BANK LEUMI HKD-USD 12.07.22 7.814600</t>
  </si>
  <si>
    <t>FW BANK LEUMI HKD-USD 12.07.22 7.818400</t>
  </si>
  <si>
    <t>FW BANK LEUMI JPY-USD 10.08.22 109.26000</t>
  </si>
  <si>
    <t>FW BANK LEUMI JPY-USD 10.08.22 109.27500</t>
  </si>
  <si>
    <t>FW BANK LEUMI JPY-USD 10.08.22 109.70000</t>
  </si>
  <si>
    <t>FW BANK LEUMI JPY-USD 10.08.22 110.92000</t>
  </si>
  <si>
    <t>FW BANK LEUMI JPY-USD 10.08.22 113.04000</t>
  </si>
  <si>
    <t>FW BANK LEUMI JPY-USD 10.08.22 114.29900</t>
  </si>
  <si>
    <t>FW BANK LEUMI JPY-USD 10.08.22 114.40000</t>
  </si>
  <si>
    <t>FW BANK LEUMI JPY-USD 10.08.22 114.61000</t>
  </si>
  <si>
    <t>FW BANK LEUMI JPY-USD 10.08.22 114.63000</t>
  </si>
  <si>
    <t>FW BANK LEUMI JPY-USD 10.08.22 115.45000</t>
  </si>
  <si>
    <t>FW BANK LEUMI JPY-USD 10.08.22 117.29500</t>
  </si>
  <si>
    <t>FW BANK LEUMI JPY-USD 10.08.22 121.00000</t>
  </si>
  <si>
    <t>FW BANK LEUMI USD-CAD 12.07.22 1.276100</t>
  </si>
  <si>
    <t>FW BANK LEUMI USD-CHF 12.07.22 0.914120</t>
  </si>
  <si>
    <t>FW BANK LEUMI USD-CHF 12.07.22 0.921000</t>
  </si>
  <si>
    <t>FW BANK LEUMI USD-CHF 12.07.22 0.925490</t>
  </si>
  <si>
    <t>FW BANK LEUMI USD-CHF 12.07.22 0.928000</t>
  </si>
  <si>
    <t>FW BANK LEUMI USD-EUR 18.08.22 1.093300</t>
  </si>
  <si>
    <t>FW BANK LEUMI USD-EUR 18.08.22 1.115650</t>
  </si>
  <si>
    <t>FW BANK LEUMI USD-EUR 18.08.22 1.116100</t>
  </si>
  <si>
    <t>FW BANK LEUMI USD-EUR 18.08.22 1.134900</t>
  </si>
  <si>
    <t>FW BANK LEUMI USD-EUR 18.08.22 1.142730</t>
  </si>
  <si>
    <t>FW BANK LEUMI USD-EUR 18.08.22 1.144000</t>
  </si>
  <si>
    <t>FW BANK LEUMI USD-EUR 18.08.22 1.148900</t>
  </si>
  <si>
    <t>FW BANK LEUMI USD-GBP 12.07.22 1.303190</t>
  </si>
  <si>
    <t>FW BANK LEUMI USD-GBP 12.07.22 1.312000</t>
  </si>
  <si>
    <t>FW BANK LEUMI USD-GBP 12.07.22 1.313410</t>
  </si>
  <si>
    <t>FW BANK LEUMI USD-GBP 12.07.22 1.315890</t>
  </si>
  <si>
    <t>FW BANK LEUMI USD-GBP 12.07.22 1.316870</t>
  </si>
  <si>
    <t>FW BANK LEUMI USD-GBP 12.07.22 1.337450</t>
  </si>
  <si>
    <t>FW BANK LEUMI USD-GBP 12.07.22 1.339300</t>
  </si>
  <si>
    <t>FW BANK LEUMI USD-GBP 12.07.22 1.348350</t>
  </si>
  <si>
    <t>FW BANK LEUMI USD-GBP 12.07.22 1.349300</t>
  </si>
  <si>
    <t>FW BANK LEUMI USD-GBP 12.07.22 1.356800</t>
  </si>
  <si>
    <t>FW BANK LEUMI USD-GBP 12.07.22 1.357550</t>
  </si>
  <si>
    <t>FW BANK LEUMI USD-GBP 12.07.22 1.361480</t>
  </si>
  <si>
    <t>FW BANK LEUMI USD-HKD 12.07.22 7.780620</t>
  </si>
  <si>
    <t>FW BANK LEUMI USD-HKD 12.07.22 7.784700</t>
  </si>
  <si>
    <t>FW BANK LEUMI USD-HKD 12.07.22 7.790840</t>
  </si>
  <si>
    <t>FW BANK LEUMI USD-HKD 12.07.22 7.791500</t>
  </si>
  <si>
    <t>FW BANK LEUMI USD-HKD 12.07.22 7.811600</t>
  </si>
  <si>
    <t>FW BANK LEUMI USD-HKD 12.07.22 7.814600</t>
  </si>
  <si>
    <t>FW BANK LEUMI USD-HKD 12.07.22 7.818400</t>
  </si>
  <si>
    <t>FW BANK LEUMI USD-JPY 10.08.22 109.26000</t>
  </si>
  <si>
    <t>FW BANK LEUMI USD-JPY 10.08.22 109.27500</t>
  </si>
  <si>
    <t>FW BANK LEUMI USD-JPY 10.08.22 109.70000</t>
  </si>
  <si>
    <t>FW BANK LEUMI USD-JPY 10.08.22 110.92000</t>
  </si>
  <si>
    <t>FW BANK LEUMI USD-JPY 10.08.22 113.04000</t>
  </si>
  <si>
    <t>FW BANK LEUMI USD-JPY 10.08.22 114.29900</t>
  </si>
  <si>
    <t>FW BANK LEUMI USD-JPY 10.08.22 114.40000</t>
  </si>
  <si>
    <t>FW BANK LEUMI USD-JPY 10.08.22 114.61000</t>
  </si>
  <si>
    <t>FW BANK LEUMI USD-JPY 10.08.22 114.63000</t>
  </si>
  <si>
    <t>FW BANK LEUMI USD-JPY 10.08.22 115.45000</t>
  </si>
  <si>
    <t>FW BANK LEUMI USD-JPY 10.08.22 117.29500</t>
  </si>
  <si>
    <t>FW BANK LEUMI USD-JPY 10.08.22 121.00000</t>
  </si>
  <si>
    <t>FW BANK MIZRAHI EUR-USD 12.04.22 1.09218</t>
  </si>
  <si>
    <t>FW BANK MIZRAHI EUR-USD 12.04.22 1.12981</t>
  </si>
  <si>
    <t>FW BANK MIZRAHI EUR-USD 12.04.22 1.13500</t>
  </si>
  <si>
    <t>FW BANK MIZRAHI EUR-USD 12.04.22 1.13530</t>
  </si>
  <si>
    <t>FW BANK MIZRAHI EUR-USD 12.04.22 1.13750</t>
  </si>
  <si>
    <t>FW BANK MIZRAHI EUR-USD 12.04.22 1.14376</t>
  </si>
  <si>
    <t>FW BANK MIZRAHI EUR-USD 12.04.22 1.16630</t>
  </si>
  <si>
    <t>FW BANK MIZRAHI EUR-USD 12.04.22 1.17069</t>
  </si>
  <si>
    <t>FW BANK MIZRAHI EUR-USD 18.08.22 1.11704</t>
  </si>
  <si>
    <t>FW BANK MIZRAHI JPY-USD 10.08.22 109.070</t>
  </si>
  <si>
    <t>FW BANK MIZRAHI JPY-USD 10.08.22 113.388</t>
  </si>
  <si>
    <t>12/10/2021</t>
  </si>
  <si>
    <t>FW BANK MIZRAHI JPY-USD 10.08.22 113.500</t>
  </si>
  <si>
    <t>21/10/2021</t>
  </si>
  <si>
    <t>FW BANK MIZRAHI USD-EUR 12.04.22 1.09218</t>
  </si>
  <si>
    <t>FW BANK MIZRAHI USD-EUR 12.04.22 1.12981</t>
  </si>
  <si>
    <t>FW BANK MIZRAHI USD-EUR 12.04.22 1.13500</t>
  </si>
  <si>
    <t>FW BANK MIZRAHI USD-EUR 12.04.22 1.13530</t>
  </si>
  <si>
    <t>FW BANK MIZRAHI USD-EUR 12.04.22 1.13750</t>
  </si>
  <si>
    <t>FW BANK MIZRAHI USD-EUR 12.04.22 1.14376</t>
  </si>
  <si>
    <t>FW BANK MIZRAHI USD-EUR 12.04.22 1.16630</t>
  </si>
  <si>
    <t>FW BANK MIZRAHI USD-EUR 12.04.22 1.17069</t>
  </si>
  <si>
    <t>FW BANK MIZRAHI USD-EUR 18.08.22 1.11704</t>
  </si>
  <si>
    <t>FW BANK MIZRAHI USD-JPY 10.08.22 109.070</t>
  </si>
  <si>
    <t>FW BANK MIZRAHI USD-JPY 10.08.22 113.388</t>
  </si>
  <si>
    <t>FW BANK MIZRAHI USD-JPY 10.08.22 113.500</t>
  </si>
  <si>
    <t>FW JP Morgan CHF-EUR 14.04.22 1.067690</t>
  </si>
  <si>
    <t>FW JP Morgan EUR-CHF 14.04.22 1.067690</t>
  </si>
  <si>
    <t>FW JP Morgan EUR-USD 02.06.22 1.100735</t>
  </si>
  <si>
    <t>FW JP Morgan EUR-USD 02.06.22 1.102375</t>
  </si>
  <si>
    <t>FW JP Morgan EUR-USD 02.06.22 1.130175</t>
  </si>
  <si>
    <t>FW JP Morgan USD-EUR 02.06.22 1.100735</t>
  </si>
  <si>
    <t>FW JP Morgan USD-EUR 02.06.22 1.102375</t>
  </si>
  <si>
    <t>FW JP Morgan USD-EUR 02.06.22 1.130175</t>
  </si>
  <si>
    <t>FW Goldman Sachs BRL-USD 13.04.22 5.0080</t>
  </si>
  <si>
    <t>FW Goldman Sachs BRL-USD 13.04.22 5.1215</t>
  </si>
  <si>
    <t>FW Goldman Sachs CHF-EUR 14.04.22 1.0678</t>
  </si>
  <si>
    <t>15/10/2021</t>
  </si>
  <si>
    <t>FW Goldman Sachs EUR-CHF 14.04.22 1.0678</t>
  </si>
  <si>
    <t>FW Goldman Sachs EUR-USD 12.04.22 1.1644</t>
  </si>
  <si>
    <t>FW Goldman Sachs EUR-USD 18.08.22 1.1349</t>
  </si>
  <si>
    <t>FW Goldman Sachs JPY-USD 10.08.22 109.48</t>
  </si>
  <si>
    <t>FW Goldman Sachs MXN-USD 13.05.22 20.078</t>
  </si>
  <si>
    <t>FW Goldman Sachs PLN-CZK 18.05.22 5.2752</t>
  </si>
  <si>
    <t>FW Goldman Sachs USD-BRL 13.04.22 5.0080</t>
  </si>
  <si>
    <t>FW Goldman Sachs USD-BRL 13.04.22 5.1215</t>
  </si>
  <si>
    <t>FW Goldman Sachs USD-EUR 12.04.22 1.1644</t>
  </si>
  <si>
    <t>FW Goldman Sachs USD-EUR 18.08.22 1.1349</t>
  </si>
  <si>
    <t>FW Goldman Sachs USD-JPY 10.08.22 109.48</t>
  </si>
  <si>
    <t>FW Goldman Sachs USD-MXN 13.05.22 20.078</t>
  </si>
  <si>
    <t>FW CITI BANK BRL-USD 13.04.22 4.947000</t>
  </si>
  <si>
    <t>FW CITI BANK BRL-USD 13.04.22 4.970300</t>
  </si>
  <si>
    <t>FW CITI BANK BRL-USD 13.04.22 5.126000</t>
  </si>
  <si>
    <t>FW CITI BANK EUR-USD 18.08.22 1.122005</t>
  </si>
  <si>
    <t>FW CITI BANK EUR-USD 18.08.22 1.134727</t>
  </si>
  <si>
    <t>FW CITI BANK GBP-USD 12.07.22 1.358334</t>
  </si>
  <si>
    <t>FW CITI BANK JPY-USD 10.08.22 109.494000</t>
  </si>
  <si>
    <t>FW CITI BANK USD-BRL 13.04.22 4.947000</t>
  </si>
  <si>
    <t>FW CITI BANK USD-BRL 13.04.22 4.970300</t>
  </si>
  <si>
    <t>FW CITI BANK USD-BRL 13.04.22 5.126000</t>
  </si>
  <si>
    <t>FW CITI BANK USD-EUR 18.08.22 1.122005</t>
  </si>
  <si>
    <t>FW CITI BANK USD-EUR 18.08.22 1.134727</t>
  </si>
  <si>
    <t>FW CITI BANK USD-GBP 12.07.22 1.358334</t>
  </si>
  <si>
    <t>FW CITI BANK USD-JPY 10.08.22 109.494000</t>
  </si>
  <si>
    <t>FW230522 GBP/USD1.33</t>
  </si>
  <si>
    <t>24/11/2021</t>
  </si>
  <si>
    <t>FW250422 EUR/USD1.10</t>
  </si>
  <si>
    <t>FW250422 EUR/USD1.16</t>
  </si>
  <si>
    <t>21/12/2021</t>
  </si>
  <si>
    <t>13/10/2021</t>
  </si>
  <si>
    <t>FW250422 EUR/USD1.17</t>
  </si>
  <si>
    <t>18/10/2021</t>
  </si>
  <si>
    <t>יורו/שקל  4.144% 1.3.25</t>
  </si>
  <si>
    <t>יורו/שקל  4.276%  1.3.25</t>
  </si>
  <si>
    <t>יורו/שקל  4.5% 3.3.25</t>
  </si>
  <si>
    <t>IRX EUR/ILS  PAYLEG</t>
  </si>
  <si>
    <t>17/03/2022</t>
  </si>
  <si>
    <t>IRX ILS/EUR 0.5  RECLEG</t>
  </si>
  <si>
    <t>IRX ILS/EUR 0.515  RECLEG</t>
  </si>
  <si>
    <t>IRX ILS/EUR 0.55  RECLEG</t>
  </si>
  <si>
    <t>IRX ILS/EUR 0.56  RECLEG</t>
  </si>
  <si>
    <t>CPI FIX ZC 1.76 31/07/2024</t>
  </si>
  <si>
    <t>CPI ZC 0.43% 27/07/2023</t>
  </si>
  <si>
    <t>28/07/2020</t>
  </si>
  <si>
    <t>CPI ZC 1.75 05/05/2022</t>
  </si>
  <si>
    <t>6/05/2021</t>
  </si>
  <si>
    <t>CPI ZC 1.76 31/07/72024</t>
  </si>
  <si>
    <t>CPI ZC 1.77 03/08/2024</t>
  </si>
  <si>
    <t>CPI ZC 1.8 05/05/2022</t>
  </si>
  <si>
    <t>CPI ZC 1.89 05/05/2022</t>
  </si>
  <si>
    <t>5/05/2021</t>
  </si>
  <si>
    <t>CPI ZC 2.025 29.09.2023</t>
  </si>
  <si>
    <t>CPI ZC FIX 0.43% 27/07/2023</t>
  </si>
  <si>
    <t>CPI ZC FIX 1.75 05/05/2022</t>
  </si>
  <si>
    <t>CPI ZC FIX 1.77% 03/08/2024</t>
  </si>
  <si>
    <t>CPI ZC FIX 1.8 05/05/2022</t>
  </si>
  <si>
    <t>CPI ZC FIX 1.89 05/05/2022</t>
  </si>
  <si>
    <t>CPI ZC FIX 2.025 29.9.2023</t>
  </si>
  <si>
    <t>FRA FIX 0.18 25/11/22</t>
  </si>
  <si>
    <t>FRA FIX 1.05 27/02/23</t>
  </si>
  <si>
    <t>FRA FIX 1.11 28/02/23</t>
  </si>
  <si>
    <t>IRS 0..265 30/04/2025</t>
  </si>
  <si>
    <t>21/01/2021</t>
  </si>
  <si>
    <t>IRS 0..265 FIX 30/04/2025</t>
  </si>
  <si>
    <t>IRS 0.26 31/07/2024 FIX</t>
  </si>
  <si>
    <t>IRS 0.275 31/08/2025</t>
  </si>
  <si>
    <t>19/01/2021</t>
  </si>
  <si>
    <t>IRS 0.28% FIX 31.8.2025</t>
  </si>
  <si>
    <t>31/01/2021</t>
  </si>
  <si>
    <t>IRS 0.28% FLOAT 31.8.2025</t>
  </si>
  <si>
    <t>IRS 0.56 30/10/2026 FLOAT</t>
  </si>
  <si>
    <t>IRS 02.02.24 FIX 1.005</t>
  </si>
  <si>
    <t>IRS 02.02.24 FLOAT</t>
  </si>
  <si>
    <t>IRS 1.01 FIX 02.02.24</t>
  </si>
  <si>
    <t>IRS 1.075 21/02/2024</t>
  </si>
  <si>
    <t>IRS 18.03.2024 FIX 1.215</t>
  </si>
  <si>
    <t>IRS 18.03.2024 FLOAT</t>
  </si>
  <si>
    <t>IRS 18.03.2027 FIX 1.64</t>
  </si>
  <si>
    <t>IRS 18.03.2027 FLOAT</t>
  </si>
  <si>
    <t>IRS 18.03.2032 FIX 1.9</t>
  </si>
  <si>
    <t>IRS 18.03.2032 FLOAT</t>
  </si>
  <si>
    <t>IRS 2.268 30.03.32</t>
  </si>
  <si>
    <t>IRS 20.01.24 FIX 0.925</t>
  </si>
  <si>
    <t>18/01/2022</t>
  </si>
  <si>
    <t>IRS 20.01.24 FIX 0.9475</t>
  </si>
  <si>
    <t>IRS 20.01.24 FLOAT</t>
  </si>
  <si>
    <t>IRS 23.01.24 FIX 0.94</t>
  </si>
  <si>
    <t>19/01/2022</t>
  </si>
  <si>
    <t>IRS 23.01.24 FLOAT</t>
  </si>
  <si>
    <t>IRS 29.09.2023 FIX 0.235</t>
  </si>
  <si>
    <t>IRS 29.09.2023 FIX 0.24</t>
  </si>
  <si>
    <t>IRS 29.09.2023 FLOAT</t>
  </si>
  <si>
    <t>IRS 30.04.32 FIX 1.5125</t>
  </si>
  <si>
    <t>IRS 30.04.32 FLOAT</t>
  </si>
  <si>
    <t>IRS 30.05.37 FIX 1.7150</t>
  </si>
  <si>
    <t>IRS 30.05.37 FIX 1.7582</t>
  </si>
  <si>
    <t>IRS 30.05.37 FLOAT</t>
  </si>
  <si>
    <t>IRS 30.07.2026 FIX 1.315</t>
  </si>
  <si>
    <t>IRS 30.07.2026 FLOAT</t>
  </si>
  <si>
    <t>IRS 30.10.2026 FIX 0.55</t>
  </si>
  <si>
    <t>31/08/2021</t>
  </si>
  <si>
    <t>IRS 30.10.2026 FIX 0.663</t>
  </si>
  <si>
    <t>IRS 30.10.2026 FLOAT</t>
  </si>
  <si>
    <t>IRS 30.11.2023 FIX 0.392</t>
  </si>
  <si>
    <t>IRS 30.11.2023 FLOAT</t>
  </si>
  <si>
    <t>IRS 30.11.2031 FIX 1.69</t>
  </si>
  <si>
    <t>IRS 30.11.2031 FLOAT</t>
  </si>
  <si>
    <t>IRS 31.03.2024 FIX 0.475</t>
  </si>
  <si>
    <t>IRS 31.03.2024 FIX 0.589</t>
  </si>
  <si>
    <t>26/10/2021</t>
  </si>
  <si>
    <t>IRS 31.03.2024 FLOAT</t>
  </si>
  <si>
    <t>IRS 31/07/2024 FIX 0.267</t>
  </si>
  <si>
    <t>IRS 31/07/2024 FLOAT</t>
  </si>
  <si>
    <t>IRS FIX 0.275 31/08/25</t>
  </si>
  <si>
    <t>IRS FIX 0.56 30/10/2026</t>
  </si>
  <si>
    <t>IRS FIX 1.185 30/4/32</t>
  </si>
  <si>
    <t>14/12/2021</t>
  </si>
  <si>
    <t>IRS FLOAT 21/02/2024</t>
  </si>
  <si>
    <t>IRS FLOAT 30.03.32</t>
  </si>
  <si>
    <t>IRS FLOAT 30/4/32</t>
  </si>
  <si>
    <t>ZC CPI 5.74 FLAT 23/09/23</t>
  </si>
  <si>
    <t>ZC CPI 5.75 FLAT 23/09/23</t>
  </si>
  <si>
    <t>ZC CPI FIX 5.74 FLAT 23/09/23</t>
  </si>
  <si>
    <t>ZC CPI FIX 5.75 FLAT 23/09/23</t>
  </si>
  <si>
    <t>FW Goldman Sachs CZK-PLN 18.05.22 5.2752</t>
  </si>
  <si>
    <t>סה"כ חוזים עתידיים בחו"ל:</t>
  </si>
  <si>
    <t>JNJ US POALIM 16.03.2022</t>
  </si>
  <si>
    <t>17/03/2020</t>
  </si>
  <si>
    <t>NDDUP POALIM 12/06/2022</t>
  </si>
  <si>
    <t>NDDUP INDEX</t>
  </si>
  <si>
    <t>2/07/2021</t>
  </si>
  <si>
    <t>NDUEEGF POALIM 23/03/2022</t>
  </si>
  <si>
    <t>NDUEEGF INDEX</t>
  </si>
  <si>
    <t>28/03/2019</t>
  </si>
  <si>
    <t>TPXDDVD GS 26.11.21</t>
  </si>
  <si>
    <t>3/12/2019</t>
  </si>
  <si>
    <t>GOOG US JP 17/03/2022</t>
  </si>
  <si>
    <t>13/03/2020</t>
  </si>
  <si>
    <t>HSTECHN 30/3/22 POALIM</t>
  </si>
  <si>
    <t>JPFNXBK SWAP 24/06/2022 JP</t>
  </si>
  <si>
    <t>JPFNXBK INDEX</t>
  </si>
  <si>
    <t>28/06/2021</t>
  </si>
  <si>
    <t>M1CNA JP 28/04/2022</t>
  </si>
  <si>
    <t>NDUEEGF JP 16/12/2021</t>
  </si>
  <si>
    <t>20/12/2019</t>
  </si>
  <si>
    <t>NDUEEGF JP 28/10/2021</t>
  </si>
  <si>
    <t>30/10/2019</t>
  </si>
  <si>
    <t>NKYTR JP 18/02/22</t>
  </si>
  <si>
    <t>18/02/2021</t>
  </si>
  <si>
    <t>SPTR JP 21/06/2021</t>
  </si>
  <si>
    <t>25/06/2019</t>
  </si>
  <si>
    <t>GSPOTECH GS 06/04/2022</t>
  </si>
  <si>
    <t>30/04/2021</t>
  </si>
  <si>
    <t>M1CNA GS 28/04/2022</t>
  </si>
  <si>
    <t>M1CNA JP 24/06/21</t>
  </si>
  <si>
    <t>25/06/2020</t>
  </si>
  <si>
    <t>NDDUNA GS 12/06/2021</t>
  </si>
  <si>
    <t>12/06/2020</t>
  </si>
  <si>
    <t>NDUEEGF GS 25/01/2022</t>
  </si>
  <si>
    <t>27/01/2020</t>
  </si>
  <si>
    <t>NDUEEGF SWAP 04/11/2022 GS</t>
  </si>
  <si>
    <t>18/11/2020</t>
  </si>
  <si>
    <t>BXIIJMFJ  23/03/2020 POALIM</t>
  </si>
  <si>
    <t>CGPHADRS SWAP 13/07/22 CITI</t>
  </si>
  <si>
    <t>19/07/2021</t>
  </si>
  <si>
    <t>FB US JP 17.03.2021</t>
  </si>
  <si>
    <t>SPTR CITI 01/03/2022</t>
  </si>
  <si>
    <t>4/03/2019</t>
  </si>
  <si>
    <t>SPTR CITI 21/06/21</t>
  </si>
  <si>
    <t>22/06/2020</t>
  </si>
  <si>
    <t>SPTR CITI 26/11/2021</t>
  </si>
  <si>
    <t>28/11/2019</t>
  </si>
  <si>
    <t>IRX EUR/ILS HEDGE  2.49% PAYLEG</t>
  </si>
  <si>
    <t>8/02/2021</t>
  </si>
  <si>
    <t>IRX EUR/ILS HEDGE  2.95% PAYLEG- הלוואה</t>
  </si>
  <si>
    <t>13/04/2021</t>
  </si>
  <si>
    <t>IRX EUR/ILS HEDGE 4.375% PAYLEG גידור</t>
  </si>
  <si>
    <t>7/11/2021</t>
  </si>
  <si>
    <t>IRX ILS/EUR HEDGE  3.05% RECLEG</t>
  </si>
  <si>
    <t>IRX ILS/EUR HEDGE  3.06% RECLEG</t>
  </si>
  <si>
    <t>IRX ILS/EUR HEDGE  3.7% RECLEG- הלוואה 1</t>
  </si>
  <si>
    <t>IRX ILS/EUR HEDGE  4.92% RECLEG גידור</t>
  </si>
  <si>
    <t>IBOXHY JPM SWAP 20/09/2022</t>
  </si>
  <si>
    <t>IBOXHY INDEX</t>
  </si>
  <si>
    <t>23/11/2020</t>
  </si>
  <si>
    <t>9. מוצרים מובנים</t>
  </si>
  <si>
    <t>מזרחי זנבות משכנתאות-CLN</t>
  </si>
  <si>
    <t>בנק ירושלים-CLN -משכנתאות</t>
  </si>
  <si>
    <t>סטרקצר מניית דיסקונט 691212 -   22/12/20</t>
  </si>
  <si>
    <t>מניות לרבות מדדי מניות</t>
  </si>
  <si>
    <t>סטרקצר על מניית דיסקונט ת.פקיעה 06.04.20</t>
  </si>
  <si>
    <t>סטרקצר על מניית דיסקונט ת.פקיעה 23.02.20</t>
  </si>
  <si>
    <t>סטרקצר על מניית ישראכרט 02.07.2022</t>
  </si>
  <si>
    <t>סטרקצר על מניית ישראכרט 10.08.2022</t>
  </si>
  <si>
    <t>סטרקצר על מניית ישראכרט ת.פקיעה 25.08.20</t>
  </si>
  <si>
    <t>סטרקצר על מנייה בזק ת.פקיעה 23.02.2023</t>
  </si>
  <si>
    <t>סטרקצר על מניית בזק 03.03.23</t>
  </si>
  <si>
    <t>סטרקצר על מניית בזק 09.09.2022</t>
  </si>
  <si>
    <t>סטרקצר על מניית בזק 16.06.2022</t>
  </si>
  <si>
    <t>סטרקצר על מניית בזק ת.פקיעה 08.09.2022</t>
  </si>
  <si>
    <t>סטרקצר על מניית בזק ת.פקיעה 25.08.2022</t>
  </si>
  <si>
    <t>סטרקצר על מניית כלל 02.07.2022</t>
  </si>
  <si>
    <t>סטרקצר על מניית כלל 06.09.2022</t>
  </si>
  <si>
    <t>סטרקצר על מניית כלל 22.12.2022</t>
  </si>
  <si>
    <t>סטרקצר על מניית כלל ת.פקימה 04.05.2022</t>
  </si>
  <si>
    <t>סטרקצר על מניית כלל ת.פקיעה 06.04.2022</t>
  </si>
  <si>
    <t>סטרקצר על מנית בזק 02.02.2023</t>
  </si>
  <si>
    <t>סטרקצר על מנית כלל מועד פקיעה 29.6.22</t>
  </si>
  <si>
    <t>סטרקצר על מניית פרטנר ת.פקיעה 14.09.2022</t>
  </si>
  <si>
    <t>סטרקצר על מניית פרטנר ת.פקיעה 17.06.2022</t>
  </si>
  <si>
    <t>17/06/2021</t>
  </si>
  <si>
    <t>סטרקצר על מניית פרטנר ת.פקיעה 25.08.2022</t>
  </si>
  <si>
    <t>סטרקצר על מניית פרטנר ת.פקיעה 26.08.2022</t>
  </si>
  <si>
    <t>סטרקצר על מניית מימון ישיר 10.02.2023</t>
  </si>
  <si>
    <t>סטרקצר על מניית מימון ישירה ת. פקועה 23.</t>
  </si>
  <si>
    <t>סטרקצר על מניית בזן ת.פקיעה 22.12.2022</t>
  </si>
  <si>
    <t>סטרקצר על מניית בזן ת.פקיעה 30.06.2022</t>
  </si>
  <si>
    <t>סטרקצר את מניית פיבי  02.07.2022</t>
  </si>
  <si>
    <t>סטרקצר את מניית פיבי  03.11.2022</t>
  </si>
  <si>
    <t>סטרקצר את מניית פיבי  10.08.2022</t>
  </si>
  <si>
    <t>סטרקצר על מניית פיבי ת.פקיעה 05.12.2022</t>
  </si>
  <si>
    <t>סטרקצר על מניית פיבי ת.פקיעה 21.05.2022</t>
  </si>
  <si>
    <t>סטרקצר על מניית פיבי ת.פקיעה 23.02.2023</t>
  </si>
  <si>
    <t>סטרקצר על מניית פיבי ת.פקיעה 25.08.2022</t>
  </si>
  <si>
    <t>סטרקצר על מניית דיסקונט 03.03.2</t>
  </si>
  <si>
    <t>IL0006912120</t>
  </si>
  <si>
    <t>סטרקצר על מניית בזק ת. פקיעה 16.03.2023</t>
  </si>
  <si>
    <t>IL0002300114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</si>
  <si>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</si>
  <si>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</si>
  <si>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</si>
  <si>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</si>
  <si>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</si>
  <si>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</si>
  <si>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הלוואה עמיתים לא צמו</t>
  </si>
  <si>
    <t>לא</t>
  </si>
  <si>
    <t>סה"כ מובטחות במשכנתא או תיקי משכנתאות</t>
  </si>
  <si>
    <t>31/03/2020</t>
  </si>
  <si>
    <t>סה"כ מובטחות בערבות בנקאית</t>
  </si>
  <si>
    <t>סה"כ מובטחות בבטחונות אחרים</t>
  </si>
  <si>
    <t>כן</t>
  </si>
  <si>
    <t>30/06/2015</t>
  </si>
  <si>
    <t>25/05/2015</t>
  </si>
  <si>
    <t>31/12/2015</t>
  </si>
  <si>
    <t>17/11/2013</t>
  </si>
  <si>
    <t>30/09/2013</t>
  </si>
  <si>
    <t>AA.il</t>
  </si>
  <si>
    <t>14/05/2015</t>
  </si>
  <si>
    <t>30/11/2015</t>
  </si>
  <si>
    <t>27/01/2011</t>
  </si>
  <si>
    <t>25/10/2012</t>
  </si>
  <si>
    <t>26/12/2012</t>
  </si>
  <si>
    <t>24/01/2013</t>
  </si>
  <si>
    <t>25/02/2013</t>
  </si>
  <si>
    <t>25/04/2013</t>
  </si>
  <si>
    <t>28/05/2013</t>
  </si>
  <si>
    <t>24/11/2011</t>
  </si>
  <si>
    <t>26/12/2011</t>
  </si>
  <si>
    <t>29/01/2015</t>
  </si>
  <si>
    <t>19/02/2015</t>
  </si>
  <si>
    <t>14/07/2016</t>
  </si>
  <si>
    <t>27/11/2017</t>
  </si>
  <si>
    <t>25/03/2012</t>
  </si>
  <si>
    <t>7/06/2018</t>
  </si>
  <si>
    <t>31/05/2019</t>
  </si>
  <si>
    <t>AA-.il</t>
  </si>
  <si>
    <t>31/03/2021</t>
  </si>
  <si>
    <t>30/04/2020</t>
  </si>
  <si>
    <t>A+.il</t>
  </si>
  <si>
    <t>5/01/2017</t>
  </si>
  <si>
    <t>31/10/2019</t>
  </si>
  <si>
    <t>31/07/2020</t>
  </si>
  <si>
    <t>31/10/2020</t>
  </si>
  <si>
    <t>31/10/2021</t>
  </si>
  <si>
    <t>31/01/2019</t>
  </si>
  <si>
    <t>30/04/2019</t>
  </si>
  <si>
    <t>1/11/2020</t>
  </si>
  <si>
    <t>19/01/2016</t>
  </si>
  <si>
    <t>24/11/2016</t>
  </si>
  <si>
    <t>27/11/2013</t>
  </si>
  <si>
    <t>12/05/2014</t>
  </si>
  <si>
    <t>1/06/2014</t>
  </si>
  <si>
    <t>1/09/2014</t>
  </si>
  <si>
    <t>28/05/2015</t>
  </si>
  <si>
    <t>25/10/2018</t>
  </si>
  <si>
    <t>30/09/2020</t>
  </si>
  <si>
    <t>31/08/2019</t>
  </si>
  <si>
    <t>A.il</t>
  </si>
  <si>
    <t>30/11/2017</t>
  </si>
  <si>
    <t>29/02/2020</t>
  </si>
  <si>
    <t>11/03/2014</t>
  </si>
  <si>
    <t>28/10/2013</t>
  </si>
  <si>
    <t>10/09/2013</t>
  </si>
  <si>
    <t>A-.il</t>
  </si>
  <si>
    <t>30/11/2019</t>
  </si>
  <si>
    <t>18/11/2015</t>
  </si>
  <si>
    <t>14/12/2016</t>
  </si>
  <si>
    <t>BBB+.il</t>
  </si>
  <si>
    <t>30/09/2019</t>
  </si>
  <si>
    <t>31/07/2021</t>
  </si>
  <si>
    <t>28/02/2019</t>
  </si>
  <si>
    <t>31/12/2018</t>
  </si>
  <si>
    <t>29/12/2016</t>
  </si>
  <si>
    <t>28/12/2016</t>
  </si>
  <si>
    <t>BBB-.il</t>
  </si>
  <si>
    <t>27/01/2015</t>
  </si>
  <si>
    <t>29/06/2017</t>
  </si>
  <si>
    <t>11/07/2017</t>
  </si>
  <si>
    <t>6/05/2016</t>
  </si>
  <si>
    <t>28/06/2018</t>
  </si>
  <si>
    <t>29/07/2018</t>
  </si>
  <si>
    <t>29/01/2019</t>
  </si>
  <si>
    <t>27/06/2012</t>
  </si>
  <si>
    <t>13/09/2015</t>
  </si>
  <si>
    <t>6/06/2019</t>
  </si>
  <si>
    <t>30/06/2021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</si>
  <si>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</si>
  <si>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</si>
  <si>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</si>
  <si>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</si>
  <si>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</si>
  <si>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</si>
  <si>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30/06/2018</t>
  </si>
  <si>
    <t>18/08/2016</t>
  </si>
  <si>
    <t>סה"כ הלוואות בחו"ל</t>
  </si>
  <si>
    <t>A+</t>
  </si>
  <si>
    <t>19/02/2019</t>
  </si>
  <si>
    <t>11/06/2018</t>
  </si>
  <si>
    <t>A</t>
  </si>
  <si>
    <t>30/06/2020</t>
  </si>
  <si>
    <t>Cube EUR 3.00% Euribor 6 Months 30.06.26</t>
  </si>
  <si>
    <t>1.ה. פקדונות מעל 3 חודשים:</t>
  </si>
  <si>
    <t>סה"כ  פקדונות מעל 3 חודשים</t>
  </si>
  <si>
    <t>סה"כ צמוד למדד</t>
  </si>
  <si>
    <t>פיקדון הבינלאומי 0.8%  10.2022</t>
  </si>
  <si>
    <t>פיקדון הפועלים  0.82% 08/2023</t>
  </si>
  <si>
    <t>פיקדון בנק הפועלים 0.15% שקלי 20.09.22</t>
  </si>
  <si>
    <t>פיקדון בנק הפועלים 0.17% 19.06.12</t>
  </si>
  <si>
    <t>פיקדון בנק הפועלים 0.3.5% שקלי 19.01.23</t>
  </si>
  <si>
    <t>פיקדון בנק הפועלים 0.35% 18.11.22</t>
  </si>
  <si>
    <t>פיקדון דיסקונט 0.32% שקלי 11.09.22</t>
  </si>
  <si>
    <t>פיקדון מזרחי 038% שקלי 10.10.22</t>
  </si>
  <si>
    <t>פקדון דיסקונט 0.27% שיקלי 08.06.22</t>
  </si>
  <si>
    <t>פקדון דיסקונט 0.28% שקלי 20.02.2023</t>
  </si>
  <si>
    <t>פקדון דיסקונט 0.30% שיקלי 17.04.22</t>
  </si>
  <si>
    <t>פקדון דיסקונט 0.30% שיקלי 21.04.22</t>
  </si>
  <si>
    <t>פקדון דיסקונט 0.4% שקלי 20.02.2023</t>
  </si>
  <si>
    <t>פקדון מזרחי  לא צמוד 0.22% 19.06.2022</t>
  </si>
  <si>
    <t>פקדון מזרחי  לא צמוד 0.33% 27.01.23</t>
  </si>
  <si>
    <t>פקדון מזרחי 0.22% שקלי 22.05.22</t>
  </si>
  <si>
    <t>פקדון לאומי 0.20% שקלי 21.05.22</t>
  </si>
  <si>
    <t>פקדון לאומי 0.22% שקלי 01.05.22</t>
  </si>
  <si>
    <t>פקדון לאומי 0.22% שקלי 04.05.22</t>
  </si>
  <si>
    <t>פקדון לאומי 0.26% שקלי 08.05.21</t>
  </si>
  <si>
    <t>פיקדון דיסקונט 0.32% שקלי 14.04.22</t>
  </si>
  <si>
    <t>פיקדון דיסקונט 0.38% שקלי 10.10.22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</si>
  <si>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</si>
  <si>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</si>
  <si>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</si>
  <si>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</si>
  <si>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</si>
  <si>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</si>
  <si>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</si>
  <si>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</si>
  <si>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</si>
  <si>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</si>
  <si>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</si>
  <si>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</si>
  <si>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</si>
  <si>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</si>
  <si>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</si>
  <si>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כוכב אגירה שואבה (שווי התחייבויות) 3.90%</t>
  </si>
  <si>
    <t>אשדוד  ורמת נגב אנרגיה-קיקר 31.12.34</t>
  </si>
  <si>
    <t>קיקר רמת חובב 30.06.40</t>
  </si>
  <si>
    <t>איי.פי.סי-קיקר 03.09.29</t>
  </si>
  <si>
    <t>קרנו ב חש2/18-חוב</t>
  </si>
  <si>
    <t>חייבים לקבל מימון ישיר 8</t>
  </si>
  <si>
    <t>מימון ישיר 1 (חייבים) 3.50% צמוד 10.02.3</t>
  </si>
  <si>
    <t>מימון ישיר 2 (חייבים) 3.50% צמוד10.10.22</t>
  </si>
  <si>
    <t>מימון ישיר 3 (חייבים) 3.50% צמוד 10.02.3</t>
  </si>
  <si>
    <t>מימון ישיר 4 (חייבים) 3.50% צמוד 10.07.2</t>
  </si>
  <si>
    <t>מימון ישיר 5 (חייבים) 3.50% צמוד 10.07.2</t>
  </si>
  <si>
    <t>מימון ישיר 6 -חייבים לקבל</t>
  </si>
  <si>
    <t>מימון ישיר 7-חייבים לקבל</t>
  </si>
  <si>
    <t>מימון ישיר 8-פרמיה 05/2029</t>
  </si>
  <si>
    <t>חייבים הפניקס</t>
  </si>
  <si>
    <t>מעבר דולר תקבול תשלם</t>
  </si>
  <si>
    <t>מעבר מיזוגים</t>
  </si>
  <si>
    <t>מעבר פקדונות</t>
  </si>
  <si>
    <t>DVN US</t>
  </si>
  <si>
    <t>US25179M1036</t>
  </si>
  <si>
    <t>SPDR S&amp;P 500 ET</t>
  </si>
  <si>
    <t>US78462F1030</t>
  </si>
  <si>
    <t>1. ט. יתרות התחייבות להשקעה:</t>
  </si>
  <si>
    <t>תאריך סיום ההתחייבות</t>
  </si>
  <si>
    <t>2.א. אג"ח קונצרני סחיר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</si>
  <si>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</si>
  <si>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</si>
  <si>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</si>
  <si>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</si>
  <si>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</si>
  <si>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</si>
  <si>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US62886EBA55</t>
  </si>
  <si>
    <t>Walnut 610</t>
  </si>
  <si>
    <t>Viola Payoneer</t>
  </si>
  <si>
    <t>VIOLA LENDBAZZ</t>
  </si>
  <si>
    <t>ShenHai LLC</t>
  </si>
  <si>
    <t>Prospa Group Limited</t>
  </si>
  <si>
    <t>Pollen Street Clearco - עסקה 4</t>
  </si>
  <si>
    <t>Pollen Sallboy - עסקה 5</t>
  </si>
  <si>
    <t>Pollen Nuclues עסקה 3</t>
  </si>
  <si>
    <t>Pollen monet 118</t>
  </si>
  <si>
    <t>Pharmathen</t>
  </si>
  <si>
    <t>Hispania - Sahara Propco</t>
  </si>
  <si>
    <t>Harrison Realty II LLc - עסקה 2</t>
  </si>
  <si>
    <t>Harrison Realty II LLC</t>
  </si>
  <si>
    <t>EverPhone Finance GmbH</t>
  </si>
  <si>
    <t>Cube</t>
  </si>
  <si>
    <t>BOE II Shen  LLC</t>
  </si>
  <si>
    <t>Beacon Offshore Energy Development LLC</t>
  </si>
  <si>
    <t>נייר התחייבות Glilot IV</t>
  </si>
  <si>
    <t>התחייבות עתידית בBID Fund II-B</t>
  </si>
  <si>
    <t>התחיבות   DRC   4</t>
  </si>
  <si>
    <t>West Street Strategic Solutions Fund I</t>
  </si>
  <si>
    <t>UK Fiber -Northleafv התחייבות</t>
  </si>
  <si>
    <t>Tritium III נייר התחייבות</t>
  </si>
  <si>
    <t>StepStone Infrastructure  DEBT Opportunities</t>
  </si>
  <si>
    <t>Stellus Private Credit BDC התחייבות</t>
  </si>
  <si>
    <t>Silverstein (SCP) התחייבות</t>
  </si>
  <si>
    <t>Schroders Julie II התחייבות</t>
  </si>
  <si>
    <t>Prime Green Energy Infrastructuer S.A התחייבות</t>
  </si>
  <si>
    <t>Madison 5 התחיבות עתידית</t>
  </si>
  <si>
    <t>MACK MREF התחיבות עתידית</t>
  </si>
  <si>
    <t>ISQ התחייבות עתידית</t>
  </si>
  <si>
    <t>Glennmont REBS-התחייבות</t>
  </si>
  <si>
    <t>Gatewood  II התחייבות</t>
  </si>
  <si>
    <t>FreeTRade נייר התחייבות</t>
  </si>
  <si>
    <t>Crescent Direct Lending Fund III</t>
  </si>
  <si>
    <t>Crescent CDL II Cayman LP</t>
  </si>
  <si>
    <t>Clearlake VII התחייבות</t>
  </si>
  <si>
    <t>Audax DLS     קרן השקעה</t>
  </si>
  <si>
    <t>albacore strategic investment-EUR</t>
  </si>
  <si>
    <t>סה"כ  בחו"ל</t>
  </si>
  <si>
    <t>שפיר אוריין לוגיסטיקה בע"מ</t>
  </si>
  <si>
    <t>שורק IDE</t>
  </si>
  <si>
    <t>קרסו נדלן בע"מ</t>
  </si>
  <si>
    <t>קרדיטו משכנתאות לכל מטרה בע"מ (מזאנין)</t>
  </si>
  <si>
    <t>קרדיטו משכנתאות לכל מטרה בע"מ</t>
  </si>
  <si>
    <t>סולאייר ישראל בע"מ</t>
  </si>
  <si>
    <t>מסגרת חוב נוסף-איי.פי.סי ירושלים</t>
  </si>
  <si>
    <t>מנורה אנרגיה - מינוף</t>
  </si>
  <si>
    <t>מנורה אנרגיה</t>
  </si>
  <si>
    <t>מלונות פתאל בע"מ</t>
  </si>
  <si>
    <t>חושן קרן לעסקים קטנים ובינוניים</t>
  </si>
  <si>
    <t>וורבורג פינקוס Liqcuidity</t>
  </si>
  <si>
    <t>הליוס - אנרגיה ירוקה</t>
  </si>
  <si>
    <t>דוראל מימון 2019 בע"מ</t>
  </si>
  <si>
    <t>איסתא נכסים בע"מ</t>
  </si>
  <si>
    <t>איי. פי. סי ירושלים</t>
  </si>
  <si>
    <t>אגירה שואבה-כוכב הירדן</t>
  </si>
  <si>
    <t>Priority Software</t>
  </si>
  <si>
    <t>נייר התחייבות SKY IV</t>
  </si>
  <si>
    <t>התחייבות  GIZA ZINGER EVEN MEZZANINE  LIMITED PART</t>
  </si>
  <si>
    <t>Maple I התחייבות</t>
  </si>
  <si>
    <t>HALMAN-קרן השקעה יסודות 2</t>
  </si>
  <si>
    <t>HALMAN-קרן ארבל פאנד בע"מ</t>
  </si>
  <si>
    <t>Arbel Fund-II</t>
  </si>
  <si>
    <t>סה"כ  בישראל</t>
  </si>
  <si>
    <t>סה"כ יתרת התחייבות להשקעה</t>
  </si>
  <si>
    <t>שם ני"ע</t>
  </si>
  <si>
    <t>מספר מסלול/קרן/קופה:7908</t>
  </si>
  <si>
    <t>שם מסלול/קרן/קופה:הפניקס גמל להשקעה כללי</t>
  </si>
  <si>
    <t>החברה המדווחת :הפניקס אקסלנס גמל בע"מ</t>
  </si>
  <si>
    <t>תאריך הדיווח: 31/03/2022</t>
  </si>
  <si>
    <t>גורם מש</t>
  </si>
  <si>
    <t>גורם מש 2</t>
  </si>
  <si>
    <t>גורם תב</t>
  </si>
  <si>
    <t>גורם ב'</t>
  </si>
  <si>
    <t>גורם לד'</t>
  </si>
  <si>
    <t>גורם שא</t>
  </si>
  <si>
    <t>גורם אד</t>
  </si>
  <si>
    <t>גורם כב'</t>
  </si>
  <si>
    <t>גורם שבננ</t>
  </si>
  <si>
    <t>גורם שק</t>
  </si>
  <si>
    <t>גורם אר</t>
  </si>
  <si>
    <t>גורם אפ</t>
  </si>
  <si>
    <t>גורם צב</t>
  </si>
  <si>
    <t>גורם בה</t>
  </si>
  <si>
    <t>גורם מה'</t>
  </si>
  <si>
    <t>גורם נג''</t>
  </si>
  <si>
    <t>גורם נג'</t>
  </si>
  <si>
    <t>גורם נג</t>
  </si>
  <si>
    <t>גורם אנ</t>
  </si>
  <si>
    <t>גורם AE</t>
  </si>
  <si>
    <t>גורם פינק</t>
  </si>
  <si>
    <t>גורם רח</t>
  </si>
  <si>
    <t>גורם RNE</t>
  </si>
  <si>
    <t>גורם שי</t>
  </si>
  <si>
    <t>גורם PS</t>
  </si>
  <si>
    <t>גורם נע</t>
  </si>
  <si>
    <t>גורם פת</t>
  </si>
  <si>
    <t>גורם לה</t>
  </si>
  <si>
    <t>גורם תד</t>
  </si>
  <si>
    <t>גורם דמ</t>
  </si>
  <si>
    <t>גורם נמ</t>
  </si>
  <si>
    <t>גורם קה</t>
  </si>
  <si>
    <t>גורם צג</t>
  </si>
  <si>
    <t>גורם קב</t>
  </si>
  <si>
    <t>גורם פיסי</t>
  </si>
  <si>
    <t>גורם אמ</t>
  </si>
  <si>
    <t>גורם סג</t>
  </si>
  <si>
    <t>גורם האי</t>
  </si>
  <si>
    <t>גורם חש</t>
  </si>
  <si>
    <t>גורם מו</t>
  </si>
  <si>
    <t>גורם טרי</t>
  </si>
  <si>
    <t>גורם נו</t>
  </si>
  <si>
    <t>גורם עס</t>
  </si>
  <si>
    <t>גורם מו2</t>
  </si>
  <si>
    <t>גורם מו3</t>
  </si>
  <si>
    <t>גורם מו4</t>
  </si>
  <si>
    <t>גורם מו5</t>
  </si>
  <si>
    <t>גורם מו 6</t>
  </si>
  <si>
    <t>גורם מו 7</t>
  </si>
  <si>
    <t>גורם מו 8</t>
  </si>
  <si>
    <t>גורם מו 9</t>
  </si>
  <si>
    <t>גורם מא</t>
  </si>
  <si>
    <t>גורם סא</t>
  </si>
  <si>
    <t>גורם כד'</t>
  </si>
  <si>
    <t>גורם בח</t>
  </si>
  <si>
    <t>גורם כש</t>
  </si>
  <si>
    <t>גורם שג</t>
  </si>
  <si>
    <t>גורם HX</t>
  </si>
  <si>
    <t>גורם לק</t>
  </si>
  <si>
    <t>גורם VIN</t>
  </si>
  <si>
    <t>גורם ספו</t>
  </si>
  <si>
    <t>גורם SP</t>
  </si>
  <si>
    <t>גורם CT</t>
  </si>
  <si>
    <t>גורם EP</t>
  </si>
  <si>
    <t>גורם gb</t>
  </si>
  <si>
    <t>גורם הר</t>
  </si>
  <si>
    <t>גורם ברו</t>
  </si>
  <si>
    <t>גורם ני</t>
  </si>
  <si>
    <t>גורם PO</t>
  </si>
  <si>
    <t>גורם VI</t>
  </si>
  <si>
    <t>גורם wa</t>
  </si>
  <si>
    <t>גורם PGL</t>
  </si>
  <si>
    <t>גורם ps</t>
  </si>
  <si>
    <t>אנ</t>
  </si>
  <si>
    <t>פת</t>
  </si>
  <si>
    <t>סא</t>
  </si>
  <si>
    <t>גורם קמ</t>
  </si>
  <si>
    <t>צג</t>
  </si>
  <si>
    <t>גורם נכב</t>
  </si>
  <si>
    <t>גורם pt</t>
  </si>
  <si>
    <t>גורם mpl</t>
  </si>
  <si>
    <t>גורם po</t>
  </si>
  <si>
    <t>גורם ep</t>
  </si>
  <si>
    <t>גורם ct</t>
  </si>
  <si>
    <t>גורם sp</t>
  </si>
  <si>
    <t>po</t>
  </si>
  <si>
    <t>vi</t>
  </si>
  <si>
    <t>wa</t>
  </si>
  <si>
    <t>גורם pgl</t>
  </si>
  <si>
    <t>תחילת מידע טבלה</t>
  </si>
  <si>
    <t>תחילת מידע טבלה צד ימין</t>
  </si>
  <si>
    <t>סוף מידע טבלה צד שמאל</t>
  </si>
  <si>
    <t>סוף מידע טבלה</t>
  </si>
  <si>
    <t>תחילת מידע טבלה ראשונה</t>
  </si>
  <si>
    <t>תחילת מידע טבלה ראשונה צד ימין</t>
  </si>
  <si>
    <t>סוף מידע טבלה ראשונה צד שמאל</t>
  </si>
  <si>
    <t>סוף מידע טבלה ראשונה</t>
  </si>
  <si>
    <t>תחילת מידע טבלה שניה ואחרונה</t>
  </si>
  <si>
    <t>תחילת מידע טבלה שניה ואחרונה צד ימין</t>
  </si>
  <si>
    <t>סוף מידע טבלה שניה ואחרונה צד שמאל</t>
  </si>
  <si>
    <t>סוף מידע טבלה שניה ואחרונה</t>
  </si>
  <si>
    <t>מהדורה 5.20.135</t>
  </si>
  <si>
    <t>פריים מערכות</t>
  </si>
  <si>
    <t>טלפון 03-7760600</t>
  </si>
  <si>
    <t>www.primesys.co.il</t>
  </si>
  <si>
    <t>הופק בתוכנת פריים זהב</t>
  </si>
  <si>
    <t>שיעור ריבית אחוזים</t>
  </si>
  <si>
    <t>תשואה לפידיון אחוזים</t>
  </si>
  <si>
    <t>שווי שוק אלפי שקלים</t>
  </si>
  <si>
    <t>שיעור מנכסי אפיק ההשקעה אחוזים</t>
  </si>
  <si>
    <t>שעור מנכסי השקעה אחוזים</t>
  </si>
  <si>
    <t>מח"מ שנים</t>
  </si>
  <si>
    <t>ערך נקוב יעחידות</t>
  </si>
  <si>
    <t>שער אגורות</t>
  </si>
  <si>
    <t>פידיון/ריבית לקבל אלפי שקלים</t>
  </si>
  <si>
    <t>שעור מערך נקוב מונפק אחוזים</t>
  </si>
  <si>
    <t>שעור מנכסי אפיק ההשקעה אחוזים</t>
  </si>
  <si>
    <t>שעור מסך נכסי השקעה אחוזים</t>
  </si>
  <si>
    <t>ערך נקוב יחידות</t>
  </si>
  <si>
    <t>מח"מ שני</t>
  </si>
  <si>
    <t>שווי הוגן אלפי שקלים</t>
  </si>
  <si>
    <t>שווי משוערך אלפי שקלים</t>
  </si>
  <si>
    <t>שיעור התשואה במהלך התקופה שנים</t>
  </si>
  <si>
    <t>עלות מותאמת אלפי שקלים</t>
  </si>
  <si>
    <t>ריבית אפקטיבית אחוזים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</si>
</sst>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#0.00%"/>
    <numFmt numFmtId="166" formatCode="##0.0000"/>
    <numFmt numFmtId="167" formatCode="##0.0000%"/>
    <numFmt numFmtId="168" formatCode="0.0000%"/>
    <numFmt numFmtId="169" formatCode="_ * #,##0_ ;_ * \-#,##0_ ;_ * &quot;-&quot;??_ ;_ @_ "/>
    <numFmt numFmtId="177" formatCode="#,##0.00"/>
    <numFmt numFmtId="178" formatCode="dd/mm/yyyy"/>
    <numFmt numFmtId="179" formatCode="#,##0"/>
  </numFmts>
  <fonts count="16">
    <font>
      <sz val="10"/>
      <name val="Arial"/>
      <family val="2"/>
    </font>
    <font>
      <sz val="10"/>
      <color theme="1"/>
      <name val="Arial"/>
      <family val="2"/>
    </font>
    <font>
      <b/>
      <sz val="12"/>
      <color rgb="FF800080"/>
      <name val="Ariel"/>
      <family val="2"/>
    </font>
    <font>
      <b/>
      <sz val="12"/>
      <color rgb="FF000080"/>
      <name val="Ariel"/>
      <family val="2"/>
    </font>
    <font>
      <b/>
      <sz val="10"/>
      <color rgb="FF0000FF"/>
      <name val="Ariel"/>
      <family val="2"/>
    </font>
    <font>
      <b/>
      <sz val="10"/>
      <color rgb="FF000000"/>
      <name val="Ariel"/>
      <family val="2"/>
    </font>
    <font>
      <sz val="10"/>
      <color rgb="FF000000"/>
      <name val="Ariel"/>
      <family val="2"/>
    </font>
    <font>
      <sz val="10"/>
      <color rgb="FF0000FF"/>
      <name val="Ariel"/>
      <family val="2"/>
    </font>
    <font>
      <sz val="10"/>
      <color indexed="12"/>
      <name val="Ariel"/>
      <family val="2"/>
    </font>
    <font>
      <b/>
      <sz val="10"/>
      <color indexed="12"/>
      <name val="Ariel"/>
      <family val="2"/>
    </font>
    <font>
      <sz val="11"/>
      <color rgb="FF0000FF"/>
      <name val="Arial"/>
      <family val="2"/>
      <charset val="177"/>
      <scheme val="minor"/>
    </font>
    <font>
      <b/>
      <sz val="15"/>
      <color theme="3"/>
      <name val="Calibri"/>
      <family val="2"/>
      <charset val="177"/>
    </font>
    <font>
      <sz val="10"/>
      <color theme="0"/>
      <name val="Arial"/>
      <family val="2"/>
    </font>
    <font>
      <b/>
      <sz val="10"/>
      <color theme="0"/>
      <name val="Ariel"/>
      <family val="2"/>
    </font>
    <font>
      <u val="single"/>
      <sz val="10"/>
      <color theme="10"/>
      <name val="Arial"/>
      <family val="2"/>
    </font>
    <font>
      <sz val="10"/>
      <color theme="0"/>
      <name val="Arie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rgb="FF0000FF"/>
      </bottom>
    </border>
    <border>
      <left/>
      <right/>
      <top style="thin">
        <color theme="4" tint="0.79998"/>
      </top>
      <bottom style="thin">
        <color theme="4" tint="0.79998"/>
      </bottom>
    </border>
    <border>
      <left/>
      <right/>
      <top/>
      <bottom style="thick">
        <color indexed="12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11" fillId="0" borderId="1" applyNumberFormat="0" applyFill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2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167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4" fontId="6" fillId="0" borderId="0" xfId="0" applyNumberFormat="1" applyFont="1" applyAlignment="1">
      <alignment horizontal="right" readingOrder="2"/>
    </xf>
    <xf numFmtId="168" fontId="6" fillId="0" borderId="0" xfId="0" applyNumberFormat="1" applyFont="1" applyAlignment="1">
      <alignment horizontal="right"/>
    </xf>
    <xf numFmtId="3" fontId="0" fillId="0" borderId="0" xfId="0" applyNumberFormat="1"/>
    <xf numFmtId="0" fontId="8" fillId="0" borderId="0" xfId="20" applyFont="1" applyAlignment="1">
      <alignment horizontal="right" readingOrder="2"/>
      <protection/>
    </xf>
    <xf numFmtId="3" fontId="8" fillId="0" borderId="0" xfId="21" applyNumberFormat="1" applyFont="1" applyAlignment="1">
      <alignment horizontal="right" readingOrder="2"/>
    </xf>
    <xf numFmtId="14" fontId="0" fillId="0" borderId="0" xfId="0" applyNumberFormat="1"/>
    <xf numFmtId="3" fontId="0" fillId="0" borderId="3" xfId="0" applyNumberFormat="1" applyFont="1" applyBorder="1"/>
    <xf numFmtId="0" fontId="9" fillId="0" borderId="0" xfId="20" applyFont="1" applyAlignment="1">
      <alignment readingOrder="2"/>
      <protection/>
    </xf>
    <xf numFmtId="3" fontId="10" fillId="0" borderId="0" xfId="0" applyNumberFormat="1" applyFont="1" applyAlignment="1">
      <alignment/>
    </xf>
    <xf numFmtId="0" fontId="9" fillId="0" borderId="0" xfId="20" applyFont="1" applyAlignment="1">
      <alignment horizontal="right" readingOrder="2"/>
      <protection/>
    </xf>
    <xf numFmtId="3" fontId="9" fillId="0" borderId="0" xfId="20" applyNumberFormat="1" applyFont="1" applyAlignment="1">
      <alignment horizontal="right" readingOrder="2"/>
      <protection/>
    </xf>
    <xf numFmtId="0" fontId="0" fillId="0" borderId="0" xfId="20">
      <alignment/>
      <protection/>
    </xf>
    <xf numFmtId="0" fontId="9" fillId="0" borderId="4" xfId="20" applyFont="1" applyBorder="1" applyAlignment="1">
      <alignment horizontal="right" readingOrder="2"/>
      <protection/>
    </xf>
    <xf numFmtId="169" fontId="9" fillId="0" borderId="4" xfId="21" applyNumberFormat="1" applyFont="1" applyBorder="1" applyAlignment="1">
      <alignment horizontal="right" readingOrder="2"/>
    </xf>
    <xf numFmtId="0" fontId="12" fillId="0" borderId="0" xfId="0" applyFont="1" applyAlignment="1">
      <alignment horizontal="center"/>
    </xf>
    <xf numFmtId="0" fontId="12" fillId="0" borderId="0" xfId="0" applyFont="1" applyAlignment="1">
      <alignment/>
    </xf>
    <xf numFmtId="0" fontId="14" fillId="0" borderId="0" xfId="24" applyAlignment="1">
      <alignment horizontal="right"/>
    </xf>
    <xf numFmtId="0" fontId="11" fillId="0" borderId="1" xfId="23" applyAlignment="1">
      <alignment horizontal="right" readingOrder="2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wrapText="1" readingOrder="2"/>
    </xf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7" fontId="6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4" fillId="0" borderId="0" xfId="0" applyFont="1"/>
    <xf numFmtId="0" fontId="13" fillId="0" borderId="0" xfId="0" applyFont="1" applyAlignment="1">
      <alignment horizontal="center" readingOrder="2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5" fillId="0" borderId="0" xfId="20" applyFont="1" applyAlignment="1">
      <alignment horizontal="center" readingOrder="2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גיליון6" xfId="20"/>
    <cellStyle name="Comma 9" xfId="21"/>
    <cellStyle name="Comma 3 3" xfId="22"/>
    <cellStyle name="כותרת 1" xfId="23" builtinId="16"/>
    <cellStyle name="היפר-קישור" xfId="24" builtinId="8"/>
  </cellStyles>
  <dxfs count="426"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numFmt numFmtId="178" formatCode="dd/mm/yyyy"/>
    </dxf>
    <dxf>
      <font>
        <b val="0"/>
        <i val="0"/>
        <u val="none"/>
        <strike val="0"/>
        <sz val="10"/>
        <name val="Arial"/>
        <color auto="1"/>
      </font>
      <numFmt numFmtId="179" formatCode="#,##0"/>
      <border>
        <left/>
        <right/>
        <top style="thin">
          <color theme="4" tint="0.79998"/>
        </top>
        <bottom style="thin">
          <color theme="4" tint="0.79998"/>
        </bottom>
      </border>
    </dxf>
    <dxf>
      <border>
        <bottom style="thick">
          <color indexed="12"/>
        </bottom>
      </border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7" formatCode="##0.00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7" formatCode="##0.00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7" formatCode="##0.00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7" formatCode="##0.00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67" formatCode="##0.00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1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  <dxf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1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6" formatCode="##0.00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font>
        <b val="0"/>
        <i val="0"/>
        <u val="none"/>
        <strike val="0"/>
        <sz val="10"/>
        <name val="Ariel"/>
        <color rgb="FF000000"/>
      </font>
      <numFmt numFmtId="165" formatCode="##0.00%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numFmt numFmtId="177" formatCode="#,##0.00"/>
      <alignment horizontal="right" vertical="bottom" textRotation="0" wrapText="0" shrinkToFit="0" readingOrder="0"/>
    </dxf>
    <dxf>
      <font>
        <b val="0"/>
        <i val="0"/>
        <u val="none"/>
        <strike val="0"/>
        <sz val="10"/>
        <name val="Ariel"/>
        <color rgb="FF000000"/>
      </font>
      <alignment horizontal="right" vertical="bottom" textRotation="0" wrapText="0" shrinkToFit="0" readingOrder="2"/>
    </dxf>
    <dxf>
      <border>
        <bottom style="thick">
          <color rgb="FF0000FF"/>
        </bottom>
      </border>
    </dxf>
    <dxf>
      <font>
        <b/>
        <i val="0"/>
        <u val="none"/>
        <strike val="0"/>
        <sz val="10"/>
        <name val="Ariel"/>
        <color rgb="FF0000FF"/>
      </font>
      <alignment horizontal="right" vertical="bottom" textRotation="0" wrapText="0" shrinkToFit="0" readingOrder="2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34" Type="http://schemas.openxmlformats.org/officeDocument/2006/relationships/externalLink" Target="externalLinks/externalLink1.xml" /><Relationship Id="rId35" Type="http://schemas.openxmlformats.org/officeDocument/2006/relationships/externalLink" Target="externalLinks/externalLink2.xml" /><Relationship Id="rId36" Type="http://schemas.openxmlformats.org/officeDocument/2006/relationships/calcChain" Target="calcChain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styles" Target="styles.xml" /><Relationship Id="rId33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7" Type="http://schemas.openxmlformats.org/officeDocument/2006/relationships/worksheet" Target="worksheets/sheet6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19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3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5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7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9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704850</xdr:colOff>
      <xdr:row>0</xdr:row>
      <xdr:rowOff>0</xdr:rowOff>
    </xdr:from>
    <xdr:to>
      <xdr:col>3</xdr:col>
      <xdr:colOff>1104900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05500" y="0"/>
          <a:ext cx="400050" cy="400050"/>
        </a:xfrm>
        <a:prstGeom prst="rect"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447675</xdr:colOff>
      <xdr:row>0</xdr:row>
      <xdr:rowOff>9525</xdr:rowOff>
    </xdr:from>
    <xdr:to>
      <xdr:col>4</xdr:col>
      <xdr:colOff>0</xdr:colOff>
      <xdr:row>2</xdr:row>
      <xdr:rowOff>9525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6350" y="9525"/>
          <a:ext cx="400050" cy="400050"/>
        </a:xfrm>
        <a:prstGeom prst="rect"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628650</xdr:colOff>
      <xdr:row>0</xdr:row>
      <xdr:rowOff>9525</xdr:rowOff>
    </xdr:from>
    <xdr:to>
      <xdr:col>5</xdr:col>
      <xdr:colOff>1028700</xdr:colOff>
      <xdr:row>2</xdr:row>
      <xdr:rowOff>9525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5900" y="9525"/>
          <a:ext cx="400050" cy="400050"/>
        </a:xfrm>
        <a:prstGeom prst="rect"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438150</xdr:colOff>
      <xdr:row>0</xdr:row>
      <xdr:rowOff>0</xdr:rowOff>
    </xdr:from>
    <xdr:to>
      <xdr:col>5</xdr:col>
      <xdr:colOff>838200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72200" y="0"/>
          <a:ext cx="400050" cy="400050"/>
        </a:xfrm>
        <a:prstGeom prst="rect"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571500</xdr:colOff>
      <xdr:row>0</xdr:row>
      <xdr:rowOff>0</xdr:rowOff>
    </xdr:from>
    <xdr:to>
      <xdr:col>5</xdr:col>
      <xdr:colOff>971550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05600" y="0"/>
          <a:ext cx="400050" cy="400050"/>
        </a:xfrm>
        <a:prstGeom prst="rect"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952500</xdr:colOff>
      <xdr:row>0</xdr:row>
      <xdr:rowOff>0</xdr:rowOff>
    </xdr:from>
    <xdr:to>
      <xdr:col>5</xdr:col>
      <xdr:colOff>1352550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86625" y="0"/>
          <a:ext cx="400050" cy="400050"/>
        </a:xfrm>
        <a:prstGeom prst="rect"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1819275</xdr:colOff>
      <xdr:row>0</xdr:row>
      <xdr:rowOff>0</xdr:rowOff>
    </xdr:from>
    <xdr:to>
      <xdr:col>5</xdr:col>
      <xdr:colOff>2219325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86700" y="0"/>
          <a:ext cx="400050" cy="400050"/>
        </a:xfrm>
        <a:prstGeom prst="rect"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1104900</xdr:colOff>
      <xdr:row>0</xdr:row>
      <xdr:rowOff>0</xdr:rowOff>
    </xdr:from>
    <xdr:to>
      <xdr:col>5</xdr:col>
      <xdr:colOff>1504950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72225" y="0"/>
          <a:ext cx="400050" cy="400050"/>
        </a:xfrm>
        <a:prstGeom prst="rect"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981075</xdr:colOff>
      <xdr:row>0</xdr:row>
      <xdr:rowOff>0</xdr:rowOff>
    </xdr:from>
    <xdr:to>
      <xdr:col>6</xdr:col>
      <xdr:colOff>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581900" y="0"/>
          <a:ext cx="400050" cy="400050"/>
        </a:xfrm>
        <a:prstGeom prst="rect"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361950</xdr:colOff>
      <xdr:row>0</xdr:row>
      <xdr:rowOff>0</xdr:rowOff>
    </xdr:from>
    <xdr:to>
      <xdr:col>4</xdr:col>
      <xdr:colOff>762000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15025" y="0"/>
          <a:ext cx="400050" cy="400050"/>
        </a:xfrm>
        <a:prstGeom prst="rect"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628650</xdr:colOff>
      <xdr:row>0</xdr:row>
      <xdr:rowOff>0</xdr:rowOff>
    </xdr:from>
    <xdr:to>
      <xdr:col>5</xdr:col>
      <xdr:colOff>1028700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62725" y="0"/>
          <a:ext cx="400050" cy="40005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438150</xdr:colOff>
      <xdr:row>0</xdr:row>
      <xdr:rowOff>0</xdr:rowOff>
    </xdr:from>
    <xdr:to>
      <xdr:col>5</xdr:col>
      <xdr:colOff>838200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38900" y="0"/>
          <a:ext cx="400050" cy="400050"/>
        </a:xfrm>
        <a:prstGeom prst="rect"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628650</xdr:colOff>
      <xdr:row>0</xdr:row>
      <xdr:rowOff>0</xdr:rowOff>
    </xdr:from>
    <xdr:to>
      <xdr:col>5</xdr:col>
      <xdr:colOff>1028700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96150" y="0"/>
          <a:ext cx="400050" cy="400050"/>
        </a:xfrm>
        <a:prstGeom prst="rect"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238125</xdr:colOff>
      <xdr:row>0</xdr:row>
      <xdr:rowOff>0</xdr:rowOff>
    </xdr:from>
    <xdr:to>
      <xdr:col>4</xdr:col>
      <xdr:colOff>638175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91325" y="0"/>
          <a:ext cx="400050" cy="400050"/>
        </a:xfrm>
        <a:prstGeom prst="rect"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571500</xdr:colOff>
      <xdr:row>0</xdr:row>
      <xdr:rowOff>0</xdr:rowOff>
    </xdr:from>
    <xdr:to>
      <xdr:col>4</xdr:col>
      <xdr:colOff>971550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24625" y="0"/>
          <a:ext cx="400050" cy="400050"/>
        </a:xfrm>
        <a:prstGeom prst="rect"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438150</xdr:colOff>
      <xdr:row>0</xdr:row>
      <xdr:rowOff>0</xdr:rowOff>
    </xdr:from>
    <xdr:to>
      <xdr:col>5</xdr:col>
      <xdr:colOff>838200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05575" y="0"/>
          <a:ext cx="400050" cy="400050"/>
        </a:xfrm>
        <a:prstGeom prst="rect"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1733550</xdr:colOff>
      <xdr:row>0</xdr:row>
      <xdr:rowOff>0</xdr:rowOff>
    </xdr:from>
    <xdr:to>
      <xdr:col>4</xdr:col>
      <xdr:colOff>2133600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86500" y="0"/>
          <a:ext cx="400050" cy="400050"/>
        </a:xfrm>
        <a:prstGeom prst="rect"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371475</xdr:colOff>
      <xdr:row>0</xdr:row>
      <xdr:rowOff>0</xdr:rowOff>
    </xdr:from>
    <xdr:to>
      <xdr:col>5</xdr:col>
      <xdr:colOff>771525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0" y="0"/>
          <a:ext cx="400050" cy="400050"/>
        </a:xfrm>
        <a:prstGeom prst="rect"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638175</xdr:colOff>
      <xdr:row>0</xdr:row>
      <xdr:rowOff>0</xdr:rowOff>
    </xdr:from>
    <xdr:to>
      <xdr:col>5</xdr:col>
      <xdr:colOff>1038225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72300" y="0"/>
          <a:ext cx="400050" cy="400050"/>
        </a:xfrm>
        <a:prstGeom prst="rect"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3</xdr:col>
      <xdr:colOff>1019175</xdr:colOff>
      <xdr:row>0</xdr:row>
      <xdr:rowOff>0</xdr:rowOff>
    </xdr:from>
    <xdr:to>
      <xdr:col>3</xdr:col>
      <xdr:colOff>1419225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5" y="0"/>
          <a:ext cx="400050" cy="400050"/>
        </a:xfrm>
        <a:prstGeom prst="rect"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304800</xdr:colOff>
      <xdr:row>0</xdr:row>
      <xdr:rowOff>0</xdr:rowOff>
    </xdr:from>
    <xdr:to>
      <xdr:col>5</xdr:col>
      <xdr:colOff>704850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72075" y="0"/>
          <a:ext cx="400050" cy="400050"/>
        </a:xfrm>
        <a:prstGeom prst="rect"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314325</xdr:colOff>
      <xdr:row>0</xdr:row>
      <xdr:rowOff>0</xdr:rowOff>
    </xdr:from>
    <xdr:to>
      <xdr:col>6</xdr:col>
      <xdr:colOff>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81600" y="0"/>
          <a:ext cx="400050" cy="40005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285750</xdr:colOff>
      <xdr:row>0</xdr:row>
      <xdr:rowOff>0</xdr:rowOff>
    </xdr:from>
    <xdr:to>
      <xdr:col>5</xdr:col>
      <xdr:colOff>685800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53175" y="0"/>
          <a:ext cx="400050" cy="400050"/>
        </a:xfrm>
        <a:prstGeom prst="rect"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304800</xdr:colOff>
      <xdr:row>0</xdr:row>
      <xdr:rowOff>0</xdr:rowOff>
    </xdr:from>
    <xdr:to>
      <xdr:col>5</xdr:col>
      <xdr:colOff>704850</xdr:colOff>
      <xdr:row>2</xdr:row>
      <xdr:rowOff>0</xdr:rowOff>
    </xdr:to>
    <xdr:pic>
      <xdr:nvPicPr>
        <xdr:cNvPr id="3" name="תמונה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72125" y="0"/>
          <a:ext cx="400050" cy="400050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514350</xdr:colOff>
      <xdr:row>0</xdr:row>
      <xdr:rowOff>0</xdr:rowOff>
    </xdr:from>
    <xdr:to>
      <xdr:col>6</xdr:col>
      <xdr:colOff>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8325" y="0"/>
          <a:ext cx="400050" cy="400050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361950</xdr:colOff>
      <xdr:row>0</xdr:row>
      <xdr:rowOff>0</xdr:rowOff>
    </xdr:from>
    <xdr:to>
      <xdr:col>4</xdr:col>
      <xdr:colOff>762000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15100" y="0"/>
          <a:ext cx="400050" cy="400050"/>
        </a:xfrm>
        <a:prstGeom prst="rect"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371475</xdr:colOff>
      <xdr:row>0</xdr:row>
      <xdr:rowOff>9525</xdr:rowOff>
    </xdr:from>
    <xdr:to>
      <xdr:col>4</xdr:col>
      <xdr:colOff>771525</xdr:colOff>
      <xdr:row>2</xdr:row>
      <xdr:rowOff>9525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91150" y="9525"/>
          <a:ext cx="400050" cy="400050"/>
        </a:xfrm>
        <a:prstGeom prst="rect"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514350</xdr:colOff>
      <xdr:row>0</xdr:row>
      <xdr:rowOff>0</xdr:rowOff>
    </xdr:from>
    <xdr:to>
      <xdr:col>5</xdr:col>
      <xdr:colOff>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00675" y="0"/>
          <a:ext cx="400050" cy="400050"/>
        </a:xfrm>
        <a:prstGeom prst="rect"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361950</xdr:colOff>
      <xdr:row>0</xdr:row>
      <xdr:rowOff>0</xdr:rowOff>
    </xdr:from>
    <xdr:to>
      <xdr:col>5</xdr:col>
      <xdr:colOff>762000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96100" y="0"/>
          <a:ext cx="400050" cy="400050"/>
        </a:xfrm>
        <a:prstGeom prst="rect"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2028825</xdr:colOff>
      <xdr:row>0</xdr:row>
      <xdr:rowOff>0</xdr:rowOff>
    </xdr:from>
    <xdr:to>
      <xdr:col>4</xdr:col>
      <xdr:colOff>2428875</xdr:colOff>
      <xdr:row>2</xdr:row>
      <xdr:rowOff>0</xdr:rowOff>
    </xdr:to>
    <xdr:pic>
      <xdr:nvPicPr>
        <xdr:cNvPr id="3" name="תמונה 2" descr="קוֹבֶץ זֶה הוּנְגַּש עַל יְדֵי חברת אֵיְי טוּ זִי - סֶמֶל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48575" y="0"/>
          <a:ext cx="400050" cy="400050"/>
        </a:xfrm>
        <a:prstGeom prst="rect"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GEMEL/QPRO/KOPEL/2018/&#1502;&#1511;&#1512;&#1493;/&#1492;&#1514;&#1495;&#1497;&#1497;&#1489;&#1493;&#1514;%20&#1500;&#1492;&#1513;&#1511;&#1506;&#1492;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NETAPP\H_Account$\GEMEL\QPRO\KOPEL\2018\&#1502;&#1511;&#1512;&#1493;\&#1492;&#1514;&#1495;&#1497;&#1497;&#1489;&#1493;&#1514;%20&#1500;&#1492;&#1513;&#1511;&#1506;&#1492;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גיליון1"/>
      <sheetName val="גיליון4"/>
      <sheetName val="גיליון2"/>
      <sheetName val="לדיווח"/>
      <sheetName val="הוראות"/>
      <sheetName val="טיוטה"/>
      <sheetName val="חברה מנהלת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גיליון1"/>
    </sheetNames>
  </externalBook>
</externalLink>
</file>

<file path=xl/tables/table1.xml><?xml version="1.0" encoding="utf-8"?>
<table xmlns="http://schemas.openxmlformats.org/spreadsheetml/2006/main" id="2" name="טבלה2" displayName="טבלה2" ref="B7:D41" totalsRowShown="0" headerRowDxfId="425" headerRowBorderDxfId="424">
  <autoFilter ref="B7:D41"/>
  <tableColumns count="3">
    <tableColumn id="1" name="סוג נכס" dataDxfId="423"/>
    <tableColumn id="2" name="שווי הוגן באלפי ש&quot;ח" dataDxfId="422"/>
    <tableColumn id="3" name="שיעור מהנכסים" dataDxfId="42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4" name="טבלה14" displayName="טבלה14" ref="B9:L60" totalsRowShown="0" headerRowDxfId="301" dataDxfId="299" headerRowBorderDxfId="300">
  <autoFilter ref="B9:L60"/>
  <tableColumns count="11">
    <tableColumn id="1" name="שם נ&quot;ע" dataDxfId="298"/>
    <tableColumn id="2" name="מספר ני&quot;ע" dataDxfId="297"/>
    <tableColumn id="3" name="זירת מסחר" dataDxfId="296"/>
    <tableColumn id="4" name="ענף מסחר" dataDxfId="295"/>
    <tableColumn id="5" name="סוג מטבע" dataDxfId="294"/>
    <tableColumn id="6" name="ערך נקוב יחידות" dataDxfId="293"/>
    <tableColumn id="7" name="שער אגורות" dataDxfId="292"/>
    <tableColumn id="8" name="שווי שוק אלפי שקלים" dataDxfId="291"/>
    <tableColumn id="9" name="שעור מערך נקוב מונפק אחוזים" dataDxfId="290"/>
    <tableColumn id="10" name="שעור מנכסי אפיק ההשקעה אחוזים" dataDxfId="289"/>
    <tableColumn id="11" name="שעור מסך נכסי השקעה אחוזים" dataDxfId="28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5" name="טבלה15" displayName="טבלה15" ref="B9:L342" totalsRowShown="0" headerRowDxfId="287" dataDxfId="285" headerRowBorderDxfId="286">
  <autoFilter ref="B9:L342"/>
  <tableColumns count="11">
    <tableColumn id="1" name="שם נ&quot;ע" dataDxfId="284"/>
    <tableColumn id="2" name="מספר ני&quot;ע" dataDxfId="283"/>
    <tableColumn id="3" name="זירת מסחר" dataDxfId="282"/>
    <tableColumn id="4" name="ענף מסחר" dataDxfId="281"/>
    <tableColumn id="5" name="סוג מטבע" dataDxfId="280"/>
    <tableColumn id="6" name="ערך נקוב יחידות" dataDxfId="279"/>
    <tableColumn id="7" name="שער אגורות"/>
    <tableColumn id="8" name="שווי שוק אלפי שקלים" dataDxfId="278"/>
    <tableColumn id="9" name="שעור מערך נקוב מונפק אחוזים"/>
    <tableColumn id="10" name="שעור מנכסי אפיק ההשקעה אחוזים" dataDxfId="277"/>
    <tableColumn id="11" name="שעור מסך נכסי השקעה אחוזים" dataDxfId="27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6" name="טבלה16" displayName="טבלה16" ref="B9:K36" totalsRowShown="0" headerRowDxfId="275" dataDxfId="273" headerRowBorderDxfId="274">
  <autoFilter ref="B9:K36"/>
  <tableColumns count="10">
    <tableColumn id="1" name="שם נ&quot;ע" dataDxfId="272"/>
    <tableColumn id="2" name="מספר ני&quot;ע" dataDxfId="271"/>
    <tableColumn id="3" name="זירת מסחר" dataDxfId="270"/>
    <tableColumn id="4" name="ענף מסחר" dataDxfId="269"/>
    <tableColumn id="5" name="סוג מטבע" dataDxfId="268"/>
    <tableColumn id="6" name="ערך נקוב יחידות" dataDxfId="267"/>
    <tableColumn id="7" name="שער אגורות" dataDxfId="266"/>
    <tableColumn id="8" name="שווי שוק אלפי שקלים" dataDxfId="265"/>
    <tableColumn id="9" name="שעור מנכסי אפיק ההשקעה אחוזים" dataDxfId="264"/>
    <tableColumn id="10" name="שעור מסך נכסי השקעה אחוזים" dataDxfId="263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7" name="טבלה17" displayName="טבלה17" ref="B9:Q34" totalsRowShown="0" headerRowDxfId="262" dataDxfId="260" headerRowBorderDxfId="261">
  <autoFilter ref="B9:Q34"/>
  <tableColumns count="16">
    <tableColumn id="1" name="שם נ&quot;ע" dataDxfId="259"/>
    <tableColumn id="2" name="מספר ני&quot;ע" dataDxfId="258"/>
    <tableColumn id="3" name="נכס בסיס" dataDxfId="257"/>
    <tableColumn id="4" name="דירוג" dataDxfId="256"/>
    <tableColumn id="5" name="שם מדרג" dataDxfId="255"/>
    <tableColumn id="6" name="תאריך רכישה" dataDxfId="254"/>
    <tableColumn id="7" name="מח&quot;מ שנים" dataDxfId="253"/>
    <tableColumn id="8" name="סוג מטבע" dataDxfId="252"/>
    <tableColumn id="9" name="שיעור ריבית אחוזים" dataDxfId="251"/>
    <tableColumn id="10" name="תשואה לפידיון אחוזים" dataDxfId="250"/>
    <tableColumn id="11" name="ערך נקוב יחידות" dataDxfId="249"/>
    <tableColumn id="12" name="שער אגורות" dataDxfId="248"/>
    <tableColumn id="13" name="שווי שוק אלפי שקלים" dataDxfId="247"/>
    <tableColumn id="14" name="שעור מערך נקוב מונפק אחוזים" dataDxfId="246"/>
    <tableColumn id="15" name="שעור מנכסי אפיק ההשקעה אחוזים" dataDxfId="245"/>
    <tableColumn id="16" name="שעור מסך נכסי השקעה אחוזים" dataDxfId="24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8" name="טבלה18" displayName="טבלה18" ref="B9:P19" totalsRowShown="0" headerRowDxfId="243" dataDxfId="241" headerRowBorderDxfId="242">
  <autoFilter ref="B9:P19"/>
  <tableColumns count="15">
    <tableColumn id="1" name="שם נ&quot;ע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 שני" dataDxfId="235"/>
    <tableColumn id="7" name="סוג מטבע" dataDxfId="234"/>
    <tableColumn id="8" name="שיעור ריבית אחוזים"/>
    <tableColumn id="9" name="תשואה לפידיון אחוזים" dataDxfId="233"/>
    <tableColumn id="10" name="ערך נקוב יחידות" dataDxfId="232"/>
    <tableColumn id="11" name="שער אגורות"/>
    <tableColumn id="12" name="שווי הוגן אלפי שקלים" dataDxfId="231"/>
    <tableColumn id="13" name="שעור מערך נקוב מונפק אחוזים"/>
    <tableColumn id="14" name="שעור מנכסי אפיק ההשקעה אחוזים" dataDxfId="230"/>
    <tableColumn id="15" name="שעור מסך נכסי השקעה אחוזים" dataDxfId="229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0" name="טבלה20" displayName="טבלה20" ref="B9:S23" totalsRowShown="0" headerRowDxfId="228" dataDxfId="226" headerRowBorderDxfId="227">
  <autoFilter ref="B9:S23"/>
  <tableColumns count="18">
    <tableColumn id="1" name="שם נ&quot;ע" dataDxfId="225"/>
    <tableColumn id="2" name="מספר ני&quot;ע" dataDxfId="224"/>
    <tableColumn id="3" name="ספק מידע" dataDxfId="223"/>
    <tableColumn id="4" name="מספר מנפיק" dataDxfId="222"/>
    <tableColumn id="5" name="ענף מסחר" dataDxfId="221"/>
    <tableColumn id="6" name="דירוג" dataDxfId="220"/>
    <tableColumn id="7" name="שם מדרג" dataDxfId="219"/>
    <tableColumn id="8" name="תאריך רכישה" dataDxfId="218"/>
    <tableColumn id="9" name="מח&quot;מ שנים" dataDxfId="217"/>
    <tableColumn id="10" name="סוג מטבע" dataDxfId="216"/>
    <tableColumn id="11" name="שיעור ריבית אחוזים"/>
    <tableColumn id="12" name="תשואה לפידיון אחוזים" dataDxfId="215"/>
    <tableColumn id="13" name="ערך נקוב יחידות" dataDxfId="214"/>
    <tableColumn id="14" name="שער אגורות"/>
    <tableColumn id="15" name="שווי הוגן אלפי שקלים" dataDxfId="213"/>
    <tableColumn id="16" name="שעור מערך נקוב מונפק אחוזים"/>
    <tableColumn id="17" name="שעור מנכסי אפיק ההשקעה אחוזים" dataDxfId="212"/>
    <tableColumn id="18" name="שעור מסך נכסי השקעה אחוזים" dataDxfId="211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1" name="טבלה21" displayName="טבלה21" ref="B9:S55" totalsRowShown="0" headerRowDxfId="210" headerRowBorderDxfId="209">
  <autoFilter ref="B9:S55"/>
  <tableColumns count="18">
    <tableColumn id="1" name="שם נ&quot;ע"/>
    <tableColumn id="2" name="מספר ני&quot;ע"/>
    <tableColumn id="3" name="ספק מידע"/>
    <tableColumn id="4" name="מספר מנפיק"/>
    <tableColumn id="5" name="ענף מסחר"/>
    <tableColumn id="6" name="דירוג"/>
    <tableColumn id="7" name="שם מדרג"/>
    <tableColumn id="8" name="תאריך רכישה"/>
    <tableColumn id="9" name="מח&quot;מ שנים"/>
    <tableColumn id="10" name="סוג מטבע"/>
    <tableColumn id="11" name="שיעור ריבית אחוזים"/>
    <tableColumn id="12" name="תשואה לפידיון אחוזים"/>
    <tableColumn id="13" name="ערך נקוב יחידות"/>
    <tableColumn id="14" name="שער אגורות"/>
    <tableColumn id="15" name="שווי הוגן אלפי שקלים"/>
    <tableColumn id="16" name="שעור מערך נקוב מונפק אחוזים"/>
    <tableColumn id="17" name="שעור מנכסי אפיק ההשקעה אחוזים"/>
    <tableColumn id="18" name="שעור מסך נכסי השקעה אחוזים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2" name="טבלה22" displayName="טבלה22" ref="B9:M27" totalsRowShown="0" headerRowDxfId="208" dataDxfId="206" headerRowBorderDxfId="207">
  <autoFilter ref="B9:M27"/>
  <tableColumns count="12">
    <tableColumn id="1" name="שם נ&quot;ע" dataDxfId="205"/>
    <tableColumn id="2" name="מספר ני&quot;ע" dataDxfId="204"/>
    <tableColumn id="3" name="ספק מידע" dataDxfId="203"/>
    <tableColumn id="4" name="מספר מנפיק" dataDxfId="202"/>
    <tableColumn id="5" name="ענף מסחר" dataDxfId="201"/>
    <tableColumn id="6" name="סוג מטבע" dataDxfId="200"/>
    <tableColumn id="7" name="ערך נקוב יחידות" dataDxfId="199"/>
    <tableColumn id="8" name="שער אגורות" dataDxfId="198"/>
    <tableColumn id="9" name="שווי הוגן אלפי שקלים" dataDxfId="197"/>
    <tableColumn id="10" name="שעור מערך נקוב מונפק אחוזים" dataDxfId="196"/>
    <tableColumn id="11" name="שעור מנכסי אפיק ההשקעה אחוזים" dataDxfId="195"/>
    <tableColumn id="12" name="שעור מסך נכסי השקעה אחוזים" dataDxfId="19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3" name="טבלה23" displayName="טבלה23" ref="B9:K65" totalsRowShown="0" headerRowDxfId="193" dataDxfId="191" headerRowBorderDxfId="192">
  <autoFilter ref="B9:K65"/>
  <tableColumns count="10">
    <tableColumn id="1" name="שם נ&quot;ע" dataDxfId="190"/>
    <tableColumn id="2" name="מספר ני&quot;ע" dataDxfId="189"/>
    <tableColumn id="3" name="סוג מטבע" dataDxfId="188"/>
    <tableColumn id="4" name="תאריך רכישה" dataDxfId="187"/>
    <tableColumn id="5" name="ערך נקוב יחידות" dataDxfId="186"/>
    <tableColumn id="6" name="שער אגורות" dataDxfId="185"/>
    <tableColumn id="7" name="שווי הוגן אלפי שקלים" dataDxfId="184"/>
    <tableColumn id="8" name="שעור מערך נקוב מונפק אחוזים" dataDxfId="183"/>
    <tableColumn id="9" name="שעור מנכסי אפיק ההשקעה אחוזים" dataDxfId="182"/>
    <tableColumn id="10" name="שעור מסך נכסי השקעה אחוזים" dataDxfId="181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4" name="טבלה24" displayName="טבלה24" ref="B9:L25" totalsRowShown="0" headerRowDxfId="180" dataDxfId="178" headerRowBorderDxfId="179">
  <autoFilter ref="B9:L25"/>
  <tableColumns count="11">
    <tableColumn id="1" name="שם נ&quot;ע" dataDxfId="177"/>
    <tableColumn id="2" name="מספר ני&quot;ע" dataDxfId="176"/>
    <tableColumn id="3" name="ענף מסחר" dataDxfId="175"/>
    <tableColumn id="4" name="סוג מטבע" dataDxfId="174"/>
    <tableColumn id="5" name="תאריך רכישה" dataDxfId="173"/>
    <tableColumn id="6" name="ערך נקוב יחידות" dataDxfId="172"/>
    <tableColumn id="7" name="שער אגורות" dataDxfId="171"/>
    <tableColumn id="8" name="שווי הוגן אלפי שקלים" dataDxfId="170"/>
    <tableColumn id="9" name="שעור מערך נקוב מונפק אחוזים" dataDxfId="169"/>
    <tableColumn id="10" name="שעור מנכסי אפיק ההשקעה אחוזים" dataDxfId="168"/>
    <tableColumn id="11" name="שעור מסך נכסי השקעה אחוזים" dataDxfId="16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טבלה5" displayName="טבלה5" ref="C45:D88" totalsRowShown="0" headerRowDxfId="420">
  <autoFilter ref="C45:D88"/>
  <tableColumns count="2">
    <tableColumn id="1" name="מטבע" dataDxfId="419"/>
    <tableColumn id="2" name="שער" dataDxfId="418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5" name="טבלה25" displayName="טבלה25" ref="B9:L63" totalsRowShown="0" headerRowDxfId="166" dataDxfId="164" headerRowBorderDxfId="165">
  <autoFilter ref="B9:L63"/>
  <tableColumns count="11">
    <tableColumn id="1" name="שם נ&quot;ע" dataDxfId="163"/>
    <tableColumn id="2" name="מספר ני&quot;ע" dataDxfId="162"/>
    <tableColumn id="3" name="ענף מסחר" dataDxfId="161"/>
    <tableColumn id="4" name="תאריך רכישה" dataDxfId="160"/>
    <tableColumn id="5" name="סוג מטבע" dataDxfId="159"/>
    <tableColumn id="6" name="ערך נקוב יחידות" dataDxfId="158"/>
    <tableColumn id="7" name="שער אגורות"/>
    <tableColumn id="8" name="שווי הוגן אלפי שקלים" dataDxfId="157"/>
    <tableColumn id="9" name="שעור מערך נקוב מונפק אחוזים"/>
    <tableColumn id="10" name="שעור מנכסי אפיק ההשקעה אחוזים" dataDxfId="156"/>
    <tableColumn id="11" name="שעור מסך נכסי השקעה אחוזים" dataDxfId="155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6" name="טבלה26" displayName="טבלה26" ref="B9:K681" totalsRowShown="0" headerRowDxfId="154" dataDxfId="152" headerRowBorderDxfId="153">
  <autoFilter ref="B9:K681"/>
  <tableColumns count="10">
    <tableColumn id="1" name="שם נ&quot;ע" dataDxfId="151"/>
    <tableColumn id="2" name="מספר ני&quot;ע" dataDxfId="150"/>
    <tableColumn id="3" name="ענף מסחר" dataDxfId="149"/>
    <tableColumn id="4" name="תאריך רכישה" dataDxfId="148"/>
    <tableColumn id="5" name="סוג מטבע" dataDxfId="147"/>
    <tableColumn id="6" name="ערך נקוב יחידות" dataDxfId="146"/>
    <tableColumn id="7" name="שער אגורות" dataDxfId="145"/>
    <tableColumn id="8" name="שווי הוגן אלפי שקלים" dataDxfId="144"/>
    <tableColumn id="9" name="שעור מנכסי אפיק ההשקעה אחוזים" dataDxfId="143"/>
    <tableColumn id="10" name="שעור מסך נכסי השקעה אחוזים" dataDxfId="14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7" name="טבלה27" displayName="טבלה27" ref="B9:Q65" totalsRowShown="0" headerRowDxfId="141" dataDxfId="139" headerRowBorderDxfId="140">
  <autoFilter ref="B9:Q65"/>
  <tableColumns count="16">
    <tableColumn id="1" name="שם נ&quot;ע" dataDxfId="138"/>
    <tableColumn id="2" name="מספר ני&quot;ע" dataDxfId="137"/>
    <tableColumn id="3" name="נכס בסיס" dataDxfId="136"/>
    <tableColumn id="4" name="דירוג" dataDxfId="135"/>
    <tableColumn id="5" name="שם מדרג" dataDxfId="134"/>
    <tableColumn id="6" name="תאריך רכישה" dataDxfId="133"/>
    <tableColumn id="7" name="מח&quot;מ שנים" dataDxfId="132"/>
    <tableColumn id="8" name="סוג מטבע" dataDxfId="131"/>
    <tableColumn id="9" name="שיעור ריבית אחוזים"/>
    <tableColumn id="10" name="תשואה לפידיון אחוזים" dataDxfId="130"/>
    <tableColumn id="11" name="ערך נקוב יחידות" dataDxfId="129"/>
    <tableColumn id="12" name="שער אגורות"/>
    <tableColumn id="13" name="שווי הוגן אלפי שקלים" dataDxfId="128"/>
    <tableColumn id="14" name="שעור מערך נקוב מונפק אחוזים"/>
    <tableColumn id="15" name="שעור מנכסי אפיק ההשקעה אחוזים" dataDxfId="127"/>
    <tableColumn id="16" name="שעור מסך נכסי השקעה אחוזים" dataDxfId="126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8" name="טבלה28" displayName="טבלה28" ref="B8:R375" totalsRowShown="0" headerRowDxfId="125" dataDxfId="123" headerRowBorderDxfId="124">
  <autoFilter ref="B8:R375"/>
  <tableColumns count="17">
    <tableColumn id="1" name="שם נ&quot;ע" dataDxfId="122"/>
    <tableColumn id="2" name="קונסורציום כן/לא" dataDxfId="121"/>
    <tableColumn id="3" name="מספר ני&quot;ע" dataDxfId="120"/>
    <tableColumn id="4" name="מספר מנפיק" dataDxfId="119"/>
    <tableColumn id="5" name="דירוג" dataDxfId="118"/>
    <tableColumn id="6" name="תאריך רכישה" dataDxfId="117"/>
    <tableColumn id="7" name="שם מדרג" dataDxfId="116"/>
    <tableColumn id="8" name="מח&quot;מ שנים" dataDxfId="115"/>
    <tableColumn id="9" name="ענף משק" dataDxfId="114"/>
    <tableColumn id="10" name="סוג מטבע" dataDxfId="113"/>
    <tableColumn id="11" name="שיעור ריבית אחוזים" dataDxfId="112"/>
    <tableColumn id="12" name="תשואה לפידיון אחוזים" dataDxfId="111"/>
    <tableColumn id="13" name="ערך נקוב יחידות" dataDxfId="110"/>
    <tableColumn id="14" name="שער אגורות" dataDxfId="109"/>
    <tableColumn id="15" name="שווי הוגן אלפי שקלים" dataDxfId="108"/>
    <tableColumn id="16" name="שעור מנכסי אפיק ההשקעה אחוזים" dataDxfId="107"/>
    <tableColumn id="17" name="שעור מסך נכסי השקעה אחוזים" dataDxfId="106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9" name="טבלה29" displayName="טבלה29" ref="B8:O39" totalsRowShown="0" headerRowDxfId="105" dataDxfId="103" headerRowBorderDxfId="104">
  <autoFilter ref="B8:O39"/>
  <tableColumns count="14">
    <tableColumn id="1" name="שם נ&quot;ע" dataDxfId="102"/>
    <tableColumn id="2" name="מספר ני&quot;ע" dataDxfId="101"/>
    <tableColumn id="3" name="מספר מנפיק" dataDxfId="100"/>
    <tableColumn id="4" name="דירוג" dataDxfId="99"/>
    <tableColumn id="5" name="שם מדרג" dataDxfId="98"/>
    <tableColumn id="6" name="מח&quot;מ שנים" dataDxfId="97"/>
    <tableColumn id="7" name="סוג מטבע" dataDxfId="96"/>
    <tableColumn id="8" name="שיעור ריבית אחוזים"/>
    <tableColumn id="9" name="תשואה לפידיון אחוזים" dataDxfId="95"/>
    <tableColumn id="10" name="ערך נקוב יחידות" dataDxfId="94"/>
    <tableColumn id="11" name="שער אגורות"/>
    <tableColumn id="12" name="שווי הוגן אלפי שקלים" dataDxfId="93"/>
    <tableColumn id="13" name="שעור מנכסי אפיק ההשקעה אחוזים" dataDxfId="92"/>
    <tableColumn id="14" name="שעור מסך נכסי השקעה אחוזים" dataDxfId="91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0" name="טבלה30" displayName="טבלה30" ref="B8:J15" totalsRowShown="0" headerRowDxfId="90" dataDxfId="88" headerRowBorderDxfId="89">
  <autoFilter ref="B8:J15"/>
  <tableColumns count="9">
    <tableColumn id="1" name="שם נ&quot;ע" dataDxfId="87"/>
    <tableColumn id="2" name="תאריך שערוך אחרון" dataDxfId="86"/>
    <tableColumn id="3" name="אופי הנכס" dataDxfId="85"/>
    <tableColumn id="4" name="שיעור התשואה במהלך התקופה שנים"/>
    <tableColumn id="5" name="סוג מטבע" dataDxfId="84"/>
    <tableColumn id="6" name="שווי משוערך אלפי שקלים" dataDxfId="83"/>
    <tableColumn id="7" name="שיעור מנכסי אפיק ההשקעה אחוזים" dataDxfId="82"/>
    <tableColumn id="8" name="שעור מנכסי השקעה אחוזים" dataDxfId="81"/>
    <tableColumn id="9" name="כתובת הנכס" dataDxfId="80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31" name="טבלה31" displayName="טבלה31" ref="B8:K11" totalsRowShown="0" headerRowDxfId="79" dataDxfId="77" headerRowBorderDxfId="78">
  <autoFilter ref="B8:K11"/>
  <tableColumns count="10">
    <tableColumn id="1" name="שם נ&quot;ע" dataDxfId="76"/>
    <tableColumn id="2" name="מספר מנפיק" dataDxfId="75"/>
    <tableColumn id="3" name="דירוג" dataDxfId="74"/>
    <tableColumn id="4" name="שם מדרג" dataDxfId="73"/>
    <tableColumn id="5" name="סוג מטבע" dataDxfId="72"/>
    <tableColumn id="6" name="שיעור ריבית אחוזים"/>
    <tableColumn id="7" name="תשואה לפידיון אחוזים"/>
    <tableColumn id="8" name="שווי הוגן אלפי שקלים" dataDxfId="71"/>
    <tableColumn id="9" name="שעור מנכסי אפיק ההשקעה אחוזים" dataDxfId="70"/>
    <tableColumn id="10" name="שעור מסך נכסי השקעה אחוזים" dataDxfId="69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2" name="טבלה32" displayName="טבלה32" ref="B8:K35" totalsRowShown="0" headerRowDxfId="68" dataDxfId="66" headerRowBorderDxfId="67">
  <autoFilter ref="B8:K35"/>
  <tableColumns count="10">
    <tableColumn id="1" name="שם נ&quot;ע" dataDxfId="65"/>
    <tableColumn id="2" name="מספר ני&quot;ע" dataDxfId="64"/>
    <tableColumn id="3" name="דירוג" dataDxfId="63"/>
    <tableColumn id="4" name="שם מדרג" dataDxfId="62"/>
    <tableColumn id="5" name="סוג מטבע" dataDxfId="61"/>
    <tableColumn id="6" name="שיעור ריבית אחוזים" dataDxfId="60"/>
    <tableColumn id="7" name="תשואה לפידיון אחוזים"/>
    <tableColumn id="8" name="שווי הוגן אלפי שקלים" dataDxfId="59"/>
    <tableColumn id="9" name="שעור מנכסי אפיק ההשקעה אחוזים" dataDxfId="58"/>
    <tableColumn id="10" name="שעור מסך נכסי השקעה אחוזים" dataDxfId="57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33" name="טבלה33" displayName="טבלה33" ref="B8:D84" totalsRowShown="0" headerRowBorderDxfId="48">
  <autoFilter ref="B8:D84"/>
  <tableColumns count="3">
    <tableColumn id="1" name="שם ני&quot;ע"/>
    <tableColumn id="2" name="שווי הוגן אלפי שקלים" dataDxfId="47"/>
    <tableColumn id="3" name="תאריך סיום ההתחייבות" dataDxfId="46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34" name="טבלה34" displayName="טבלה34" ref="B8:P17" totalsRowShown="0" headerRowDxfId="45" dataDxfId="43" headerRowBorderDxfId="44">
  <autoFilter ref="B8:P17"/>
  <tableColumns count="15">
    <tableColumn id="1" name="שם נ&quot;ע" dataDxfId="42"/>
    <tableColumn id="2" name="מספר ני&quot;ע" dataDxfId="41"/>
    <tableColumn id="3" name="ענף מסחר" dataDxfId="40"/>
    <tableColumn id="4" name="דירוג" dataDxfId="39"/>
    <tableColumn id="5" name="שם מדרג" dataDxfId="38"/>
    <tableColumn id="6" name="תאריך רכישה" dataDxfId="37"/>
    <tableColumn id="7" name="מח&quot;מ שנים" dataDxfId="36"/>
    <tableColumn id="8" name="סוג מטבע" dataDxfId="35"/>
    <tableColumn id="9" name="שיעור ריבית אחוזים"/>
    <tableColumn id="10" name="ריבית אפקטיבית אחוזים" dataDxfId="34"/>
    <tableColumn id="11" name="ערך נקוב יחידות" dataDxfId="33"/>
    <tableColumn id="12" name="עלות מותאמת אלפי שקלים" dataDxfId="32"/>
    <tableColumn id="13" name="שעור מערך נקוב מונפק אחוזים"/>
    <tableColumn id="14" name="שעור מנכסי אפיק ההשקעה אחוזים" dataDxfId="31"/>
    <tableColumn id="15" name="שעור מסך נכסי השקעה אחוזים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טבלה7" displayName="טבלה7" ref="B8:L105" totalsRowShown="0" headerRowDxfId="417" headerRowBorderDxfId="416">
  <autoFilter ref="B8:L105"/>
  <tableColumns count="11">
    <tableColumn id="1" name="שם נ&quot;ע"/>
    <tableColumn id="2" name="מספר ני&quot;ע"/>
    <tableColumn id="3" name="מספר מנפיק"/>
    <tableColumn id="4" name="דירוג"/>
    <tableColumn id="5" name="שם מדרג"/>
    <tableColumn id="6" name="סוג מטבע"/>
    <tableColumn id="7" name="שיעור ריבית אחוזים" dataDxfId="415"/>
    <tableColumn id="8" name="תשואה לפידיון אחוזים" dataDxfId="414"/>
    <tableColumn id="9" name="שווי שוק אלפי שקלים"/>
    <tableColumn id="10" name="שיעור מנכסי אפיק ההשקעה אחוזים"/>
    <tableColumn id="11" name="שעור מנכסי השקעה אחוזים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5" name="טבלה35" displayName="טבלה35" ref="B8:P17" totalsRowShown="0" headerRowDxfId="29" dataDxfId="27" headerRowBorderDxfId="28">
  <autoFilter ref="B8:P17"/>
  <tableColumns count="15">
    <tableColumn id="1" name="שם נ&quot;ע" dataDxfId="26"/>
    <tableColumn id="2" name="מספר ני&quot;ע" dataDxfId="25"/>
    <tableColumn id="3" name="ענף מסחר" dataDxfId="24"/>
    <tableColumn id="4" name="דירוג" dataDxfId="23"/>
    <tableColumn id="5" name="שם מדרג" dataDxfId="22"/>
    <tableColumn id="6" name="תאריך רכישה" dataDxfId="21"/>
    <tableColumn id="7" name="מח&quot;מ שנים" dataDxfId="20"/>
    <tableColumn id="8" name="סוג מטבע" dataDxfId="19"/>
    <tableColumn id="9" name="שיעור ריבית אחוזים"/>
    <tableColumn id="10" name="ריבית אפקטיבית אחוזים" dataDxfId="18"/>
    <tableColumn id="11" name="ערך נקוב יחידות" dataDxfId="17"/>
    <tableColumn id="12" name="עלות מותאמת אלפי שקלים" dataDxfId="16"/>
    <tableColumn id="13" name="שעור מערך נקוב מונפק אחוזים"/>
    <tableColumn id="14" name="שעור מנכסי אפיק ההשקעה אחוזים" dataDxfId="15"/>
    <tableColumn id="15" name="שעור מסך נכסי השקעה אחוזים" dataDxfId="14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6" name="טבלה36" displayName="טבלה36" ref="B8:P17" totalsRowShown="0" headerRowDxfId="13" dataDxfId="11" headerRowBorderDxfId="12">
  <autoFilter ref="B8:P17"/>
  <tableColumns count="15">
    <tableColumn id="1" name="שם נ&quot;ע" dataDxfId="10"/>
    <tableColumn id="2" name="מספר ני&quot;ע" dataDxfId="9"/>
    <tableColumn id="3" name="ענף מסחר" dataDxfId="8"/>
    <tableColumn id="4" name="דירוג" dataDxfId="7"/>
    <tableColumn id="5" name="שם מדרג" dataDxfId="6"/>
    <tableColumn id="6" name="תאריך רכישה" dataDxfId="5"/>
    <tableColumn id="7" name="מח&quot;מ שנים"/>
    <tableColumn id="8" name="סוג מטבע" dataDxfId="4"/>
    <tableColumn id="9" name="שיעור ריבית אחוזים"/>
    <tableColumn id="10" name="ריבית אפקטיבית אחוזים"/>
    <tableColumn id="11" name="ערך נקוב יחידות" dataDxfId="3"/>
    <tableColumn id="12" name="עלות מותאמת אלפי שקלים" dataDxfId="2"/>
    <tableColumn id="13" name="שעור מערך נקוב מונפק אחוזים"/>
    <tableColumn id="14" name="שעור מנכסי אפיק ההשקעה אחוזים" dataDxfId="1"/>
    <tableColumn id="15" name="שעור מסך נכסי השקעה אחוזים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טבלה8" displayName="טבלה8" ref="B9:R77" totalsRowShown="0" headerRowDxfId="413" dataDxfId="411" headerRowBorderDxfId="412">
  <autoFilter ref="B9:R77"/>
  <tableColumns count="17">
    <tableColumn id="1" name="שם נ&quot;ע" dataDxfId="410"/>
    <tableColumn id="2" name="מספר ני&quot;ע" dataDxfId="409"/>
    <tableColumn id="3" name="זירת מסחר" dataDxfId="408"/>
    <tableColumn id="4" name="דירוג" dataDxfId="407"/>
    <tableColumn id="5" name="שם מדרג" dataDxfId="406"/>
    <tableColumn id="6" name="תאריך רכישה" dataDxfId="405"/>
    <tableColumn id="7" name="מח&quot;מ שנים" dataDxfId="404"/>
    <tableColumn id="8" name="סוג מטבע" dataDxfId="403"/>
    <tableColumn id="9" name="שיעור ריבית אחוזים" dataDxfId="402"/>
    <tableColumn id="10" name="תשואה לפידיון אחוזים" dataDxfId="401"/>
    <tableColumn id="11" name="ערך נקוב יעחידות" dataDxfId="400"/>
    <tableColumn id="12" name="שער אגורות" dataDxfId="399"/>
    <tableColumn id="13" name="פידיון/ריבית לקבל אלפי שקלים" dataDxfId="398"/>
    <tableColumn id="14" name="שווי שוק אלפי שקלים" dataDxfId="397"/>
    <tableColumn id="15" name="שעור מערך נקוב מונפק אחוזים" dataDxfId="396"/>
    <tableColumn id="16" name="שעור מנכסי אפיק ההשקעה אחוזים" dataDxfId="395"/>
    <tableColumn id="17" name="שעור מסך נכסי השקעה אחוזים" dataDxfId="39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טבלה9" displayName="טבלה9" ref="B9:U18" totalsRowShown="0" headerRowDxfId="393" dataDxfId="391" headerRowBorderDxfId="392">
  <autoFilter ref="B9:U18"/>
  <tableColumns count="20">
    <tableColumn id="1" name="שם נ&quot;ע" dataDxfId="390"/>
    <tableColumn id="2" name="מספר ני&quot;ע" dataDxfId="389"/>
    <tableColumn id="3" name="זירת מסחר" dataDxfId="388"/>
    <tableColumn id="4" name="ספק מידע" dataDxfId="387"/>
    <tableColumn id="5" name="מספר מנפיק" dataDxfId="386"/>
    <tableColumn id="6" name="ענף מסחר" dataDxfId="385"/>
    <tableColumn id="7" name="דירוג" dataDxfId="384"/>
    <tableColumn id="8" name="שם מדרג" dataDxfId="383"/>
    <tableColumn id="9" name="תאריך רכישה" dataDxfId="382"/>
    <tableColumn id="10" name="מח&quot;מ שנים" dataDxfId="381"/>
    <tableColumn id="11" name="סוג מטבע" dataDxfId="380"/>
    <tableColumn id="12" name="שיעור ריבית אחוזים"/>
    <tableColumn id="13" name="תשואה לפידיון אחוזים" dataDxfId="379"/>
    <tableColumn id="14" name="ערך נקוב יחידות" dataDxfId="378"/>
    <tableColumn id="15" name="שער אגורות"/>
    <tableColumn id="16" name="פידיון/ריבית לקבל אלפי שקלים"/>
    <tableColumn id="17" name="שווי שוק אלפי שקלים" dataDxfId="377"/>
    <tableColumn id="18" name="שעור מערך נקוב מונפק אחוזים"/>
    <tableColumn id="19" name="שעור מנכסי אפיק ההשקעה אחוזים" dataDxfId="376"/>
    <tableColumn id="20" name="שעור מסך נכסי השקעה אחוזים" dataDxfId="37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טבלה10" displayName="טבלה10" ref="B9:U746" totalsRowShown="0" headerRowDxfId="374" dataDxfId="372" headerRowBorderDxfId="373">
  <autoFilter ref="B9:U746"/>
  <tableColumns count="20">
    <tableColumn id="1" name="שם נ&quot;ע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 שנים" dataDxfId="362"/>
    <tableColumn id="11" name="סוג מטבע" dataDxfId="361"/>
    <tableColumn id="12" name="שיעור ריבית אחוזים" dataDxfId="360"/>
    <tableColumn id="13" name="תשואה לפידיון אחוזים" dataDxfId="359"/>
    <tableColumn id="14" name="ערך נקוב יחידות" dataDxfId="358"/>
    <tableColumn id="15" name="שער אגורות" dataDxfId="357"/>
    <tableColumn id="16" name="פידיון/ריבית לקבל אלפי שקלים" dataDxfId="356"/>
    <tableColumn id="17" name="שווי שוק אלפי שקלים" dataDxfId="355"/>
    <tableColumn id="18" name="שעור מערך נקוב מונפק אחוזים" dataDxfId="354"/>
    <tableColumn id="19" name="שעור מנכסי אפיק ההשקעה אחוזים" dataDxfId="353"/>
    <tableColumn id="20" name="שעור מסך נכסי השקעה אחוזים" dataDxfId="35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1" name="טבלה11" displayName="טבלה11" ref="B9:O709" totalsRowShown="0" headerRowDxfId="351" dataDxfId="349" headerRowBorderDxfId="350">
  <autoFilter ref="B9:O709"/>
  <tableColumns count="14">
    <tableColumn id="1" name="שם נ&quot;ע" dataDxfId="348"/>
    <tableColumn id="2" name="מספר ני&quot;ע" dataDxfId="347"/>
    <tableColumn id="3" name="זירת מסחר" dataDxfId="346"/>
    <tableColumn id="4" name="ספק מידע" dataDxfId="345"/>
    <tableColumn id="5" name="מספר מנפיק" dataDxfId="344"/>
    <tableColumn id="6" name="ענף מסחר" dataDxfId="343"/>
    <tableColumn id="7" name="סוג מטבע" dataDxfId="342"/>
    <tableColumn id="8" name="ערך נקוב יחידות" dataDxfId="341"/>
    <tableColumn id="9" name="שער אגורות" dataDxfId="340"/>
    <tableColumn id="10" name="פידיון/ריבית לקבל אלפי שקלים" dataDxfId="339"/>
    <tableColumn id="11" name="שווי שוק אלפי שקלים" dataDxfId="338"/>
    <tableColumn id="12" name="שעור מערך נקוב מונפק אחוזים" dataDxfId="337"/>
    <tableColumn id="13" name="שעור מנכסי אפיק ההשקעה אחוזים" dataDxfId="336"/>
    <tableColumn id="14" name="שעור מסך נכסי השקעה אחוזים" dataDxfId="33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טבלה12" displayName="טבלה12" ref="B9:N79" totalsRowShown="0" headerRowDxfId="334" dataDxfId="332" headerRowBorderDxfId="333">
  <autoFilter ref="B9:N79"/>
  <tableColumns count="13">
    <tableColumn id="1" name="שם נ&quot;ע" dataDxfId="331"/>
    <tableColumn id="2" name="מספר ני&quot;ע" dataDxfId="330"/>
    <tableColumn id="3" name="זירת מסחר" dataDxfId="329"/>
    <tableColumn id="4" name="מספר מנפיק" dataDxfId="328"/>
    <tableColumn id="5" name="ענף מסחר" dataDxfId="327"/>
    <tableColumn id="6" name="סוג מטבע" dataDxfId="326"/>
    <tableColumn id="7" name="ערך נקוב יחידות" dataDxfId="325"/>
    <tableColumn id="8" name="שער אגורות" dataDxfId="324"/>
    <tableColumn id="9" name="פידיון/ריבית לקבל אלפי שקלים" dataDxfId="323"/>
    <tableColumn id="10" name="שווי שוק אלפי שקלים" dataDxfId="322"/>
    <tableColumn id="11" name="שעור מערך נקוב מונפק אחוזים" dataDxfId="321"/>
    <tableColumn id="12" name="שעור מנכסי אפיק ההשקעה אחוזים" dataDxfId="320"/>
    <tableColumn id="13" name="שעור מסך נכסי השקעה אחוזים" dataDxfId="31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3" name="טבלה13" displayName="טבלה13" ref="B9:O70" totalsRowShown="0" headerRowDxfId="318" dataDxfId="316" headerRowBorderDxfId="317">
  <autoFilter ref="B9:O70"/>
  <tableColumns count="14">
    <tableColumn id="1" name="שם נ&quot;ע" dataDxfId="315"/>
    <tableColumn id="2" name="מספר ני&quot;ע" dataDxfId="314"/>
    <tableColumn id="3" name="זירת מסחר" dataDxfId="313"/>
    <tableColumn id="4" name="מספר מנפיק" dataDxfId="312"/>
    <tableColumn id="5" name="ענף מסחר" dataDxfId="311"/>
    <tableColumn id="6" name="דירוג" dataDxfId="310"/>
    <tableColumn id="7" name="שם מדרג" dataDxfId="309"/>
    <tableColumn id="8" name="סוג מטבע" dataDxfId="308"/>
    <tableColumn id="9" name="ערך נקוב יחידות" dataDxfId="307"/>
    <tableColumn id="10" name="שער אגורות" dataDxfId="306"/>
    <tableColumn id="11" name="שווי שוק אלפי שקלים" dataDxfId="305"/>
    <tableColumn id="12" name="שעור מערך נקוב מונפק אחוזים" dataDxfId="304"/>
    <tableColumn id="13" name="שעור מנכסי אפיק ההשקעה אחוזים" dataDxfId="303"/>
    <tableColumn id="14" name="שעור מסך נכסי השקעה אחוזים" dataDxfId="30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table" Target="../tables/table2.xml" /><Relationship Id="rId3" Type="http://schemas.openxmlformats.org/officeDocument/2006/relationships/drawing" Target="../drawings/drawing1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table" Target="../tables/table11.xml" /><Relationship Id="rId2" Type="http://schemas.openxmlformats.org/officeDocument/2006/relationships/drawing" Target="../drawings/drawing10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table" Target="../tables/table12.xml" /><Relationship Id="rId2" Type="http://schemas.openxmlformats.org/officeDocument/2006/relationships/drawing" Target="../drawings/drawing11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table" Target="../tables/table13.xml" /><Relationship Id="rId2" Type="http://schemas.openxmlformats.org/officeDocument/2006/relationships/drawing" Target="../drawings/drawing12.x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table" Target="../tables/table14.xml" /><Relationship Id="rId2" Type="http://schemas.openxmlformats.org/officeDocument/2006/relationships/drawing" Target="../drawings/drawing13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table" Target="../tables/table15.xml" /><Relationship Id="rId2" Type="http://schemas.openxmlformats.org/officeDocument/2006/relationships/drawing" Target="../drawings/drawing14.xml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table" Target="../tables/table16.xml" /><Relationship Id="rId2" Type="http://schemas.openxmlformats.org/officeDocument/2006/relationships/drawing" Target="../drawings/drawing15.xml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table" Target="../tables/table17.xml" /><Relationship Id="rId2" Type="http://schemas.openxmlformats.org/officeDocument/2006/relationships/drawing" Target="../drawings/drawing16.xml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table" Target="../tables/table18.xml" /><Relationship Id="rId2" Type="http://schemas.openxmlformats.org/officeDocument/2006/relationships/drawing" Target="../drawings/drawing17.xml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table" Target="../tables/table19.xml" /><Relationship Id="rId2" Type="http://schemas.openxmlformats.org/officeDocument/2006/relationships/drawing" Target="../drawings/drawing18.xml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table" Target="../tables/table20.xml" /><Relationship Id="rId2" Type="http://schemas.openxmlformats.org/officeDocument/2006/relationships/drawing" Target="../drawings/drawing19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3.xml" /><Relationship Id="rId2" Type="http://schemas.openxmlformats.org/officeDocument/2006/relationships/drawing" Target="../drawings/drawing2.xml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table" Target="../tables/table21.xml" /><Relationship Id="rId2" Type="http://schemas.openxmlformats.org/officeDocument/2006/relationships/drawing" Target="../drawings/drawing20.xml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table" Target="../tables/table22.xml" /><Relationship Id="rId2" Type="http://schemas.openxmlformats.org/officeDocument/2006/relationships/drawing" Target="../drawings/drawing21.xml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table" Target="../tables/table23.xml" /><Relationship Id="rId2" Type="http://schemas.openxmlformats.org/officeDocument/2006/relationships/drawing" Target="../drawings/drawing22.xml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table" Target="../tables/table24.xml" /><Relationship Id="rId2" Type="http://schemas.openxmlformats.org/officeDocument/2006/relationships/drawing" Target="../drawings/drawing23.xml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table" Target="../tables/table25.xml" /><Relationship Id="rId2" Type="http://schemas.openxmlformats.org/officeDocument/2006/relationships/drawing" Target="../drawings/drawing24.xml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26.xml" /><Relationship Id="rId2" Type="http://schemas.openxmlformats.org/officeDocument/2006/relationships/drawing" Target="../drawings/drawing25.xml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27.xml" /><Relationship Id="rId2" Type="http://schemas.openxmlformats.org/officeDocument/2006/relationships/drawing" Target="../drawings/drawing26.xml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28.xml" /><Relationship Id="rId2" Type="http://schemas.openxmlformats.org/officeDocument/2006/relationships/drawing" Target="../drawings/drawing27.xml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29.xml" /><Relationship Id="rId2" Type="http://schemas.openxmlformats.org/officeDocument/2006/relationships/drawing" Target="../drawings/drawing28.xm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table" Target="../tables/table30.xml" /><Relationship Id="rId2" Type="http://schemas.openxmlformats.org/officeDocument/2006/relationships/drawing" Target="../drawings/drawing29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table" Target="../tables/table4.xml" /><Relationship Id="rId2" Type="http://schemas.openxmlformats.org/officeDocument/2006/relationships/drawing" Target="../drawings/drawing3.xml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table" Target="../tables/table31.xml" /><Relationship Id="rId2" Type="http://schemas.openxmlformats.org/officeDocument/2006/relationships/drawing" Target="../drawings/drawing30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table" Target="../tables/table5.xml" /><Relationship Id="rId2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table" Target="../tables/table6.xml" /><Relationship Id="rId2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 /><Relationship Id="rId2" Type="http://schemas.openxmlformats.org/officeDocument/2006/relationships/drawing" Target="../drawings/drawing6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 /><Relationship Id="rId2" Type="http://schemas.openxmlformats.org/officeDocument/2006/relationships/drawing" Target="../drawings/drawing7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 /><Relationship Id="rId2" Type="http://schemas.openxmlformats.org/officeDocument/2006/relationships/drawing" Target="../drawings/drawing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 /><Relationship Id="rId2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1692716-f377-426d-bd94-7cfde1ebfb17}">
  <sheetPr codeName="גיליון1"/>
  <dimension ref="A1:E95"/>
  <sheetViews>
    <sheetView rightToLeft="1" tabSelected="1" workbookViewId="0" topLeftCell="A1">
      <selection pane="topLeft" activeCell="B91" sqref="B91:B95"/>
    </sheetView>
  </sheetViews>
  <sheetFormatPr defaultColWidth="9.14428571428571" defaultRowHeight="12.75"/>
  <cols>
    <col min="2" max="2" width="37.7142857142857" customWidth="1"/>
    <col min="3" max="3" width="31.1428571428571" bestFit="1" customWidth="1"/>
    <col min="4" max="4" width="16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4" ht="12.75">
      <c r="B5" s="51" t="s">
        <v>4689</v>
      </c>
      <c r="C5" s="51"/>
      <c r="D5" s="51"/>
    </row>
    <row r="6" spans="1:5" ht="20.25" thickBot="1">
      <c r="A6" s="51" t="s">
        <v>4690</v>
      </c>
      <c r="B6" s="39" t="s">
        <v>8</v>
      </c>
      <c r="E6" s="51" t="s">
        <v>4691</v>
      </c>
    </row>
    <row r="7" spans="1:5" ht="14.25" thickTop="1" thickBot="1">
      <c r="A7" s="51"/>
      <c r="B7" s="4" t="s">
        <v>9</v>
      </c>
      <c r="C7" s="4" t="s">
        <v>10</v>
      </c>
      <c r="D7" s="4" t="s">
        <v>11</v>
      </c>
      <c r="E7" s="51"/>
    </row>
    <row r="8" spans="1:5" ht="13.5" thickTop="1">
      <c r="A8" s="51"/>
      <c r="B8" s="5" t="s">
        <v>12</v>
      </c>
      <c r="C8" s="5"/>
      <c r="D8" s="5"/>
      <c r="E8" s="51"/>
    </row>
    <row r="9" spans="1:5" ht="12.75">
      <c r="A9" s="51"/>
      <c r="B9" s="6" t="s">
        <v>13</v>
      </c>
      <c r="C9" s="7">
        <v>235265.07298999999</v>
      </c>
      <c r="D9" s="8">
        <v>0.144002045128936</v>
      </c>
      <c r="E9" s="51"/>
    </row>
    <row r="10" spans="1:5" ht="12.75">
      <c r="A10" s="51"/>
      <c r="B10" s="6" t="s">
        <v>14</v>
      </c>
      <c r="C10" s="7">
        <v>1157533.5990033799</v>
      </c>
      <c r="D10" s="8">
        <v>0.70850808172885804</v>
      </c>
      <c r="E10" s="51"/>
    </row>
    <row r="11" spans="1:5" ht="12.75">
      <c r="A11" s="51"/>
      <c r="B11" s="6" t="s">
        <v>15</v>
      </c>
      <c r="C11" s="7">
        <v>271516.82529820403</v>
      </c>
      <c r="D11" s="8">
        <v>0.16619117165563799</v>
      </c>
      <c r="E11" s="51"/>
    </row>
    <row r="12" spans="1:5" ht="12.75">
      <c r="A12" s="51"/>
      <c r="B12" s="6" t="s">
        <v>16</v>
      </c>
      <c r="C12" s="7">
        <v>1070.9717700000001</v>
      </c>
      <c r="D12" s="8">
        <v>0.00065552494977404196</v>
      </c>
      <c r="E12" s="51"/>
    </row>
    <row r="13" spans="1:5" ht="12.75">
      <c r="A13" s="51"/>
      <c r="B13" s="6" t="s">
        <v>17</v>
      </c>
      <c r="C13" s="7">
        <v>314606.51614999998</v>
      </c>
      <c r="D13" s="8">
        <v>0.19256569264922299</v>
      </c>
      <c r="E13" s="51"/>
    </row>
    <row r="14" spans="1:5" ht="12.75">
      <c r="A14" s="51"/>
      <c r="B14" s="6" t="s">
        <v>18</v>
      </c>
      <c r="C14" s="7">
        <v>412268.37995518098</v>
      </c>
      <c r="D14" s="8">
        <v>0.25234298105126102</v>
      </c>
      <c r="E14" s="51"/>
    </row>
    <row r="15" spans="1:5" ht="12.75">
      <c r="A15" s="51"/>
      <c r="B15" s="6" t="s">
        <v>19</v>
      </c>
      <c r="C15" s="7">
        <v>77864.507939999996</v>
      </c>
      <c r="D15" s="8">
        <v>0.047659638737769003</v>
      </c>
      <c r="E15" s="51"/>
    </row>
    <row r="16" spans="1:5" ht="12.75">
      <c r="A16" s="51"/>
      <c r="B16" s="6" t="s">
        <v>20</v>
      </c>
      <c r="C16" s="7">
        <v>63354.712160000003</v>
      </c>
      <c r="D16" s="8">
        <v>0.0387784213085587</v>
      </c>
      <c r="E16" s="51"/>
    </row>
    <row r="17" spans="1:5" ht="12.75">
      <c r="A17" s="51"/>
      <c r="B17" s="6" t="s">
        <v>21</v>
      </c>
      <c r="C17" s="7">
        <v>678.47421999999995</v>
      </c>
      <c r="D17" s="8">
        <v>0.00041528338229539203</v>
      </c>
      <c r="E17" s="51"/>
    </row>
    <row r="18" spans="1:5" ht="12.75">
      <c r="A18" s="51"/>
      <c r="B18" s="6" t="s">
        <v>22</v>
      </c>
      <c r="C18" s="7">
        <v>2236.7689300000002</v>
      </c>
      <c r="D18" s="8">
        <v>0.00136909102701595</v>
      </c>
      <c r="E18" s="51"/>
    </row>
    <row r="19" spans="1:5" ht="12.75">
      <c r="A19" s="51"/>
      <c r="B19" s="6" t="s">
        <v>23</v>
      </c>
      <c r="C19" s="7">
        <v>5935.9903899999999</v>
      </c>
      <c r="D19" s="8">
        <v>0.0036333262101427202</v>
      </c>
      <c r="E19" s="51"/>
    </row>
    <row r="20" spans="1:5" ht="12.75">
      <c r="A20" s="51"/>
      <c r="B20" s="6" t="s">
        <v>24</v>
      </c>
      <c r="C20" s="7">
        <v>8000.45219</v>
      </c>
      <c r="D20" s="8">
        <v>0.0048969507571795003</v>
      </c>
      <c r="E20" s="51"/>
    </row>
    <row r="21" spans="1:5" ht="12.75">
      <c r="A21" s="51"/>
      <c r="B21" s="6" t="s">
        <v>25</v>
      </c>
      <c r="C21" s="7">
        <v>73129.749559999997</v>
      </c>
      <c r="D21" s="8">
        <v>0.044761567718360297</v>
      </c>
      <c r="E21" s="51"/>
    </row>
    <row r="22" spans="1:5" ht="12.75">
      <c r="A22" s="51"/>
      <c r="B22" s="6" t="s">
        <v>15</v>
      </c>
      <c r="C22" s="7">
        <v>0</v>
      </c>
      <c r="D22" s="8">
        <v>0</v>
      </c>
      <c r="E22" s="51"/>
    </row>
    <row r="23" spans="1:5" ht="12.75">
      <c r="A23" s="51"/>
      <c r="B23" s="6" t="s">
        <v>16</v>
      </c>
      <c r="C23" s="7">
        <v>7068.2981099999997</v>
      </c>
      <c r="D23" s="8">
        <v>0.0043263939287080397</v>
      </c>
      <c r="E23" s="51"/>
    </row>
    <row r="24" spans="1:5" ht="12.75">
      <c r="A24" s="51"/>
      <c r="B24" s="6" t="s">
        <v>17</v>
      </c>
      <c r="C24" s="7">
        <v>13577.33671</v>
      </c>
      <c r="D24" s="8">
        <v>0.0083104739211641403</v>
      </c>
      <c r="E24" s="51"/>
    </row>
    <row r="25" spans="1:5" ht="12.75">
      <c r="A25" s="51"/>
      <c r="B25" s="6" t="s">
        <v>18</v>
      </c>
      <c r="C25" s="7">
        <v>10030.859619999999</v>
      </c>
      <c r="D25" s="8">
        <v>0.0061397311607858402</v>
      </c>
      <c r="E25" s="51"/>
    </row>
    <row r="26" spans="1:5" ht="12.75">
      <c r="A26" s="51"/>
      <c r="B26" s="6" t="s">
        <v>26</v>
      </c>
      <c r="C26" s="7">
        <v>16939.245500000001</v>
      </c>
      <c r="D26" s="8">
        <v>0.010368245332552199</v>
      </c>
      <c r="E26" s="51"/>
    </row>
    <row r="27" spans="1:5" ht="12.75">
      <c r="A27" s="51"/>
      <c r="B27" s="6" t="s">
        <v>27</v>
      </c>
      <c r="C27" s="7">
        <v>847.70137</v>
      </c>
      <c r="D27" s="8">
        <v>0.00051886465503440504</v>
      </c>
      <c r="E27" s="51"/>
    </row>
    <row r="28" spans="1:5" ht="12.75">
      <c r="A28" s="51"/>
      <c r="B28" s="6" t="s">
        <v>28</v>
      </c>
      <c r="C28" s="7">
        <v>417.60374000000002</v>
      </c>
      <c r="D28" s="8">
        <v>0.00025560867088863799</v>
      </c>
      <c r="E28" s="51"/>
    </row>
    <row r="29" spans="1:5" ht="12.75">
      <c r="A29" s="51"/>
      <c r="B29" s="6" t="s">
        <v>29</v>
      </c>
      <c r="C29" s="7">
        <v>7707.6596300000101</v>
      </c>
      <c r="D29" s="8">
        <v>0.0047177370434620903</v>
      </c>
      <c r="E29" s="51"/>
    </row>
    <row r="30" spans="1:5" ht="12.75">
      <c r="A30" s="51"/>
      <c r="B30" s="6" t="s">
        <v>30</v>
      </c>
      <c r="C30" s="7">
        <v>16541.044880000001</v>
      </c>
      <c r="D30" s="8">
        <v>0.010124513005765</v>
      </c>
      <c r="E30" s="51"/>
    </row>
    <row r="31" spans="1:5" ht="12.75">
      <c r="A31" s="51"/>
      <c r="B31" s="6" t="s">
        <v>31</v>
      </c>
      <c r="C31" s="7">
        <v>121335.58940110401</v>
      </c>
      <c r="D31" s="8">
        <v>0.074267602915399605</v>
      </c>
      <c r="E31" s="51"/>
    </row>
    <row r="32" spans="1:5" ht="12.75">
      <c r="A32" s="51"/>
      <c r="B32" s="6" t="s">
        <v>32</v>
      </c>
      <c r="C32" s="7">
        <v>46165.5455</v>
      </c>
      <c r="D32" s="8">
        <v>0.028257203170891001</v>
      </c>
      <c r="E32" s="51"/>
    </row>
    <row r="33" spans="1:5" ht="12.75">
      <c r="A33" s="51"/>
      <c r="B33" s="6" t="s">
        <v>33</v>
      </c>
      <c r="C33" s="7">
        <v>0</v>
      </c>
      <c r="D33" s="8">
        <v>0</v>
      </c>
      <c r="E33" s="51"/>
    </row>
    <row r="34" spans="1:5" ht="12.75">
      <c r="A34" s="51"/>
      <c r="B34" s="6" t="s">
        <v>34</v>
      </c>
      <c r="C34" s="7">
        <v>0</v>
      </c>
      <c r="D34" s="8">
        <v>0</v>
      </c>
      <c r="E34" s="51"/>
    </row>
    <row r="35" spans="1:5" ht="12.75">
      <c r="A35" s="51"/>
      <c r="B35" s="6" t="s">
        <v>35</v>
      </c>
      <c r="C35" s="7">
        <v>332.46949000000001</v>
      </c>
      <c r="D35" s="8">
        <v>0.00020349933755364199</v>
      </c>
      <c r="E35" s="51"/>
    </row>
    <row r="36" spans="1:5" ht="12.75">
      <c r="A36" s="51"/>
      <c r="B36" s="5" t="s">
        <v>36</v>
      </c>
      <c r="C36" s="5"/>
      <c r="D36" s="5"/>
      <c r="E36" s="51"/>
    </row>
    <row r="37" spans="1:5" ht="12.75">
      <c r="A37" s="51"/>
      <c r="B37" s="6" t="s">
        <v>37</v>
      </c>
      <c r="C37" s="7">
        <v>0</v>
      </c>
      <c r="D37" s="8">
        <v>0</v>
      </c>
      <c r="E37" s="51"/>
    </row>
    <row r="38" spans="1:5" ht="12.75">
      <c r="A38" s="51"/>
      <c r="B38" s="6" t="s">
        <v>38</v>
      </c>
      <c r="C38" s="7">
        <v>0</v>
      </c>
      <c r="D38" s="8">
        <v>0</v>
      </c>
      <c r="E38" s="51"/>
    </row>
    <row r="39" spans="1:5" ht="12.75">
      <c r="A39" s="51"/>
      <c r="B39" s="6" t="s">
        <v>39</v>
      </c>
      <c r="C39" s="7">
        <v>0</v>
      </c>
      <c r="D39" s="8">
        <v>0</v>
      </c>
      <c r="E39" s="51"/>
    </row>
    <row r="40" spans="1:5" ht="12.75">
      <c r="A40" s="51"/>
      <c r="B40" s="3" t="s">
        <v>40</v>
      </c>
      <c r="C40" s="9">
        <v>1633762.02594449</v>
      </c>
      <c r="D40" s="10">
        <v>1</v>
      </c>
      <c r="E40" s="51"/>
    </row>
    <row r="41" spans="1:5" ht="12.75">
      <c r="A41" s="51"/>
      <c r="B41" s="6" t="s">
        <v>41</v>
      </c>
      <c r="C41" s="7">
        <v>64548.16380118001</v>
      </c>
      <c r="D41" s="8">
        <v>0</v>
      </c>
      <c r="E41" s="51"/>
    </row>
    <row r="42" spans="1:5" ht="12.75">
      <c r="A42" s="37"/>
      <c r="B42" s="51" t="s">
        <v>4692</v>
      </c>
      <c r="C42" s="51"/>
      <c r="D42" s="51"/>
      <c r="E42" s="37"/>
    </row>
    <row r="43" spans="1:5" ht="12.75">
      <c r="A43" s="37"/>
      <c r="B43" s="36"/>
      <c r="C43" s="36"/>
      <c r="D43" s="36"/>
      <c r="E43" s="37"/>
    </row>
    <row r="44" spans="1:5" ht="12.75">
      <c r="A44" s="37"/>
      <c r="B44" s="37"/>
      <c r="C44" s="51" t="s">
        <v>4693</v>
      </c>
      <c r="D44" s="51"/>
      <c r="E44" s="37"/>
    </row>
    <row r="45" spans="1:5" ht="12.75">
      <c r="A45" s="37"/>
      <c r="B45" s="50" t="s">
        <v>4694</v>
      </c>
      <c r="C45" s="5" t="s">
        <v>42</v>
      </c>
      <c r="D45" s="5" t="s">
        <v>43</v>
      </c>
      <c r="E45" s="51" t="s">
        <v>4695</v>
      </c>
    </row>
    <row r="46" spans="1:5" ht="12.75">
      <c r="A46" s="37"/>
      <c r="B46" s="50"/>
      <c r="C46" s="6" t="s">
        <v>44</v>
      </c>
      <c r="D46" s="11">
        <v>3.1760000000000002</v>
      </c>
      <c r="E46" s="51"/>
    </row>
    <row r="47" spans="1:5" ht="12.75">
      <c r="A47" s="37"/>
      <c r="B47" s="50"/>
      <c r="C47" s="6" t="s">
        <v>45</v>
      </c>
      <c r="D47" s="11">
        <v>2.6070000000000002</v>
      </c>
      <c r="E47" s="51"/>
    </row>
    <row r="48" spans="1:5" ht="12.75">
      <c r="A48" s="37"/>
      <c r="B48" s="50"/>
      <c r="C48" s="6" t="s">
        <v>46</v>
      </c>
      <c r="D48" s="11">
        <v>4.1683000000000003</v>
      </c>
      <c r="E48" s="51"/>
    </row>
    <row r="49" spans="1:5" ht="12.75">
      <c r="A49" s="37"/>
      <c r="B49" s="50"/>
      <c r="C49" s="6" t="s">
        <v>47</v>
      </c>
      <c r="D49" s="11">
        <v>3.4344000000000001</v>
      </c>
      <c r="E49" s="51"/>
    </row>
    <row r="50" spans="1:5" ht="12.75">
      <c r="A50" s="37"/>
      <c r="B50" s="50"/>
      <c r="C50" s="6" t="s">
        <v>48</v>
      </c>
      <c r="D50" s="11">
        <v>2.5356000000000001</v>
      </c>
      <c r="E50" s="51"/>
    </row>
    <row r="51" spans="1:5" ht="12.75">
      <c r="A51" s="37"/>
      <c r="B51" s="50"/>
      <c r="C51" s="6" t="s">
        <v>49</v>
      </c>
      <c r="D51" s="11">
        <v>3.5236000000000001</v>
      </c>
      <c r="E51" s="51"/>
    </row>
    <row r="52" spans="1:5" ht="12.75">
      <c r="A52" s="37"/>
      <c r="B52" s="50"/>
      <c r="C52" s="6" t="s">
        <v>50</v>
      </c>
      <c r="D52" s="11">
        <v>0.34079999999999999</v>
      </c>
      <c r="E52" s="51"/>
    </row>
    <row r="53" spans="1:5" ht="12.75">
      <c r="A53" s="37"/>
      <c r="B53" s="50"/>
      <c r="C53" s="6" t="s">
        <v>51</v>
      </c>
      <c r="D53" s="11">
        <v>4.4797000000000002</v>
      </c>
      <c r="E53" s="51"/>
    </row>
    <row r="54" spans="1:5" ht="12.75">
      <c r="A54" s="37"/>
      <c r="B54" s="50"/>
      <c r="C54" s="6" t="s">
        <v>52</v>
      </c>
      <c r="D54" s="11">
        <v>0.47370000000000001</v>
      </c>
      <c r="E54" s="51"/>
    </row>
    <row r="55" spans="1:5" ht="12.75">
      <c r="A55" s="37"/>
      <c r="B55" s="50"/>
      <c r="C55" s="6" t="s">
        <v>53</v>
      </c>
      <c r="D55" s="11">
        <v>0.21870000000000001</v>
      </c>
      <c r="E55" s="51"/>
    </row>
    <row r="56" spans="1:5" ht="12.75">
      <c r="A56" s="37"/>
      <c r="B56" s="50"/>
      <c r="C56" s="6" t="s">
        <v>54</v>
      </c>
      <c r="D56" s="11">
        <v>2.3776000000000002</v>
      </c>
      <c r="E56" s="51"/>
    </row>
    <row r="57" spans="1:5" ht="12.75">
      <c r="A57" s="37"/>
      <c r="B57" s="50"/>
      <c r="C57" s="6" t="s">
        <v>55</v>
      </c>
      <c r="D57" s="11">
        <v>0.20530000000000001</v>
      </c>
      <c r="E57" s="51"/>
    </row>
    <row r="58" spans="1:5" ht="12.75">
      <c r="A58" s="37"/>
      <c r="B58" s="50"/>
      <c r="C58" s="6" t="s">
        <v>56</v>
      </c>
      <c r="D58" s="11">
        <v>6.0204000000000004</v>
      </c>
      <c r="E58" s="51"/>
    </row>
    <row r="59" spans="1:5" ht="12.75">
      <c r="A59" s="37"/>
      <c r="B59" s="50"/>
      <c r="C59" s="6" t="s">
        <v>57</v>
      </c>
      <c r="D59" s="11">
        <v>0.36349999999999999</v>
      </c>
      <c r="E59" s="51"/>
    </row>
    <row r="60" spans="1:5" ht="12.75">
      <c r="A60" s="37"/>
      <c r="B60" s="50"/>
      <c r="C60" s="6" t="s">
        <v>58</v>
      </c>
      <c r="D60" s="11">
        <v>0.0053</v>
      </c>
      <c r="E60" s="51"/>
    </row>
    <row r="61" spans="1:5" ht="12.75">
      <c r="A61" s="37"/>
      <c r="B61" s="50"/>
      <c r="C61" s="6" t="s">
        <v>59</v>
      </c>
      <c r="D61" s="11">
        <v>0.46550000000000002</v>
      </c>
      <c r="E61" s="51"/>
    </row>
    <row r="62" spans="1:5" ht="12.75">
      <c r="A62" s="37"/>
      <c r="B62" s="50"/>
      <c r="C62" s="6" t="s">
        <v>60</v>
      </c>
      <c r="D62" s="11">
        <v>0.15959999999999999</v>
      </c>
      <c r="E62" s="51"/>
    </row>
    <row r="63" spans="1:5" ht="12.75">
      <c r="A63" s="37"/>
      <c r="B63" s="50"/>
      <c r="C63" s="6" t="s">
        <v>61</v>
      </c>
      <c r="D63" s="11">
        <v>6.8209999999999997</v>
      </c>
      <c r="E63" s="51"/>
    </row>
    <row r="64" spans="1:5" ht="12.75">
      <c r="A64" s="37"/>
      <c r="B64" s="50"/>
      <c r="C64" s="6" t="s">
        <v>62</v>
      </c>
      <c r="D64" s="11">
        <v>0.0385</v>
      </c>
      <c r="E64" s="51"/>
    </row>
    <row r="65" spans="1:5" ht="12.75">
      <c r="A65" s="37"/>
      <c r="B65" s="50"/>
      <c r="C65" s="6" t="s">
        <v>63</v>
      </c>
      <c r="D65" s="11">
        <v>0.66710000000000003</v>
      </c>
      <c r="E65" s="51"/>
    </row>
    <row r="66" spans="1:5" ht="12.75">
      <c r="A66" s="37"/>
      <c r="B66" s="50"/>
      <c r="C66" s="6" t="s">
        <v>64</v>
      </c>
      <c r="D66" s="11">
        <v>0.024799999999999999</v>
      </c>
      <c r="E66" s="51"/>
    </row>
    <row r="67" spans="1:5" ht="12.75">
      <c r="A67" s="37"/>
      <c r="B67" s="50"/>
      <c r="C67" s="6" t="s">
        <v>65</v>
      </c>
      <c r="D67" s="11">
        <v>0.0419</v>
      </c>
      <c r="E67" s="51"/>
    </row>
    <row r="68" spans="1:5" ht="12.75">
      <c r="A68" s="37"/>
      <c r="B68" s="50"/>
      <c r="C68" s="6" t="s">
        <v>66</v>
      </c>
      <c r="D68" s="11">
        <v>0.095500000000000002</v>
      </c>
      <c r="E68" s="51"/>
    </row>
    <row r="69" spans="1:5" ht="12.75">
      <c r="A69" s="37"/>
      <c r="B69" s="50"/>
      <c r="C69" s="6" t="s">
        <v>67</v>
      </c>
      <c r="D69" s="11">
        <v>0.1108</v>
      </c>
      <c r="E69" s="51"/>
    </row>
    <row r="70" spans="1:5" ht="12.75">
      <c r="A70" s="37"/>
      <c r="B70" s="50"/>
      <c r="C70" s="6" t="s">
        <v>68</v>
      </c>
      <c r="D70" s="11">
        <v>0.071400000000000005</v>
      </c>
      <c r="E70" s="51"/>
    </row>
    <row r="71" spans="1:5" ht="12.75">
      <c r="A71" s="37"/>
      <c r="B71" s="50"/>
      <c r="C71" s="6" t="s">
        <v>69</v>
      </c>
      <c r="D71" s="11">
        <v>2.2021999999999999</v>
      </c>
      <c r="E71" s="51"/>
    </row>
    <row r="72" spans="1:5" ht="12.75">
      <c r="A72" s="37"/>
      <c r="B72" s="50"/>
      <c r="C72" s="6" t="s">
        <v>70</v>
      </c>
      <c r="D72" s="11">
        <v>0.2165</v>
      </c>
      <c r="E72" s="51"/>
    </row>
    <row r="73" spans="1:5" ht="12.75">
      <c r="A73" s="37"/>
      <c r="B73" s="50"/>
      <c r="C73" s="6" t="s">
        <v>71</v>
      </c>
      <c r="D73" s="11">
        <v>0.40560000000000002</v>
      </c>
      <c r="E73" s="51"/>
    </row>
    <row r="74" spans="1:5" ht="12.75">
      <c r="A74" s="37"/>
      <c r="B74" s="50"/>
      <c r="C74" s="6" t="s">
        <v>72</v>
      </c>
      <c r="D74" s="11">
        <v>2.3462000000000001</v>
      </c>
      <c r="E74" s="51"/>
    </row>
    <row r="75" spans="1:5" ht="12.75">
      <c r="A75" s="37"/>
      <c r="B75" s="50"/>
      <c r="C75" s="6" t="s">
        <v>73</v>
      </c>
      <c r="D75" s="11">
        <v>0.50080000000000002</v>
      </c>
      <c r="E75" s="51"/>
    </row>
    <row r="76" spans="1:5" ht="12.75">
      <c r="A76" s="37"/>
      <c r="B76" s="50"/>
      <c r="C76" s="6" t="s">
        <v>74</v>
      </c>
      <c r="D76" s="11">
        <v>0.75770000000000004</v>
      </c>
      <c r="E76" s="51"/>
    </row>
    <row r="77" spans="1:5" ht="12.75">
      <c r="A77" s="37"/>
      <c r="B77" s="50"/>
      <c r="C77" s="6" t="s">
        <v>75</v>
      </c>
      <c r="D77" s="11">
        <v>0.95430000000000004</v>
      </c>
      <c r="E77" s="51"/>
    </row>
    <row r="78" spans="1:5" ht="12.75">
      <c r="A78" s="37"/>
      <c r="B78" s="50"/>
      <c r="C78" s="6" t="s">
        <v>76</v>
      </c>
      <c r="D78" s="11">
        <v>1.4455</v>
      </c>
      <c r="E78" s="51"/>
    </row>
    <row r="79" spans="1:5" ht="12.75">
      <c r="A79" s="37"/>
      <c r="B79" s="50"/>
      <c r="C79" s="6" t="s">
        <v>77</v>
      </c>
      <c r="D79" s="11">
        <v>11.7569</v>
      </c>
      <c r="E79" s="51"/>
    </row>
    <row r="80" spans="1:5" ht="12.75">
      <c r="A80" s="37"/>
      <c r="B80" s="50"/>
      <c r="C80" s="6" t="s">
        <v>78</v>
      </c>
      <c r="D80" s="11">
        <v>2.6162999999999998</v>
      </c>
      <c r="E80" s="51"/>
    </row>
    <row r="81" spans="1:5" ht="12.75">
      <c r="A81" s="37"/>
      <c r="B81" s="50"/>
      <c r="C81" s="6" t="s">
        <v>79</v>
      </c>
      <c r="D81" s="11">
        <v>0.5</v>
      </c>
      <c r="E81" s="51"/>
    </row>
    <row r="82" spans="1:5" ht="12.75">
      <c r="A82" s="37"/>
      <c r="B82" s="50"/>
      <c r="C82" s="6" t="s">
        <v>80</v>
      </c>
      <c r="D82" s="11">
        <v>0.84619999999999995</v>
      </c>
      <c r="E82" s="51"/>
    </row>
    <row r="83" spans="1:5" ht="12.75">
      <c r="A83" s="37"/>
      <c r="B83" s="50"/>
      <c r="C83" s="6" t="s">
        <v>81</v>
      </c>
      <c r="D83" s="11">
        <v>0.71309999999999996</v>
      </c>
      <c r="E83" s="51"/>
    </row>
    <row r="84" spans="1:5" ht="12.75">
      <c r="A84" s="37"/>
      <c r="B84" s="50"/>
      <c r="C84" s="6" t="s">
        <v>82</v>
      </c>
      <c r="D84" s="11">
        <v>0.021000000000000001</v>
      </c>
      <c r="E84" s="51"/>
    </row>
    <row r="85" spans="1:5" ht="12.75">
      <c r="A85" s="37"/>
      <c r="B85" s="50"/>
      <c r="C85" s="6" t="s">
        <v>83</v>
      </c>
      <c r="D85" s="11">
        <v>0.17410000000000001</v>
      </c>
      <c r="E85" s="51"/>
    </row>
    <row r="86" spans="1:5" ht="12.75">
      <c r="A86" s="37"/>
      <c r="B86" s="50"/>
      <c r="C86" s="6" t="s">
        <v>84</v>
      </c>
      <c r="D86" s="11">
        <v>0.027099999999999999</v>
      </c>
      <c r="E86" s="51"/>
    </row>
    <row r="87" spans="1:5" ht="12.75">
      <c r="A87" s="37"/>
      <c r="B87" s="50"/>
      <c r="C87" s="6" t="s">
        <v>85</v>
      </c>
      <c r="D87" s="11">
        <v>1.8035000000000001</v>
      </c>
      <c r="E87" s="51"/>
    </row>
    <row r="88" spans="1:5" ht="12.75">
      <c r="A88" s="37"/>
      <c r="B88" s="50"/>
      <c r="C88" s="6" t="s">
        <v>86</v>
      </c>
      <c r="D88" s="11">
        <v>0.14149999999999999</v>
      </c>
      <c r="E88" s="51"/>
    </row>
    <row r="89" spans="2:4" ht="12.75">
      <c r="B89" s="37"/>
      <c r="C89" s="51" t="s">
        <v>4696</v>
      </c>
      <c r="D89" s="51"/>
    </row>
    <row r="91" spans="2:2" ht="12.75">
      <c r="B91" s="5" t="s">
        <v>4701</v>
      </c>
    </row>
    <row r="92" spans="2:2" ht="12.75">
      <c r="B92" s="5" t="s">
        <v>4697</v>
      </c>
    </row>
    <row r="93" spans="2:2" ht="12.75">
      <c r="B93" s="5" t="s">
        <v>4698</v>
      </c>
    </row>
    <row r="94" spans="2:2" ht="12.75">
      <c r="B94" s="5" t="s">
        <v>4699</v>
      </c>
    </row>
    <row r="95" spans="2:2" ht="12.75">
      <c r="B95" t="s">
        <v>4700</v>
      </c>
    </row>
  </sheetData>
  <mergeCells count="8">
    <mergeCell ref="B45:B88"/>
    <mergeCell ref="C89:D89"/>
    <mergeCell ref="B5:D5"/>
    <mergeCell ref="E6:E41"/>
    <mergeCell ref="A6:A41"/>
    <mergeCell ref="B42:D42"/>
    <mergeCell ref="E45:E88"/>
    <mergeCell ref="C44:D44"/>
  </mergeCells>
  <pageMargins left="0.75" right="0.75" top="1" bottom="1" header="0.5" footer="0.5"/>
  <pageSetup orientation="portrait" paperSize="9" r:id="rId4"/>
  <drawing r:id="rId3"/>
  <tableParts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7b1d82c-e013-495a-84ac-4f056d349c72}">
  <sheetPr codeName="גיליון10"/>
  <dimension ref="A1:M350"/>
  <sheetViews>
    <sheetView rightToLeft="1" workbookViewId="0" topLeftCell="A1">
      <selection pane="topLeft" activeCell="A7" sqref="A7:A343"/>
    </sheetView>
  </sheetViews>
  <sheetFormatPr defaultColWidth="9.14428571428571" defaultRowHeight="12.75"/>
  <cols>
    <col min="2" max="2" width="26.7142857142857" customWidth="1"/>
    <col min="3" max="3" width="33.7142857142857" customWidth="1"/>
    <col min="4" max="4" width="12.7142857142857" customWidth="1"/>
    <col min="5" max="5" width="11.7142857142857" customWidth="1"/>
    <col min="6" max="6" width="15.7142857142857" customWidth="1"/>
    <col min="7" max="7" width="15.8571428571429" customWidth="1"/>
    <col min="8" max="8" width="13.7142857142857" customWidth="1"/>
    <col min="9" max="9" width="20" customWidth="1"/>
    <col min="10" max="10" width="27" customWidth="1"/>
    <col min="11" max="11" width="30.1428571428571" customWidth="1"/>
    <col min="12" max="12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2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ht="15.75">
      <c r="A7" s="52" t="s">
        <v>4686</v>
      </c>
      <c r="B7" s="2" t="s">
        <v>192</v>
      </c>
      <c r="M7" s="52" t="s">
        <v>4687</v>
      </c>
    </row>
    <row r="8" spans="1:13" ht="15.75">
      <c r="A8" s="52"/>
      <c r="B8" s="2" t="s">
        <v>2613</v>
      </c>
      <c r="M8" s="52"/>
    </row>
    <row r="9" spans="1:13" ht="13.5" thickBot="1">
      <c r="A9" s="52"/>
      <c r="B9" s="4" t="s">
        <v>88</v>
      </c>
      <c r="C9" s="4" t="s">
        <v>89</v>
      </c>
      <c r="D9" s="4" t="s">
        <v>194</v>
      </c>
      <c r="E9" s="4" t="s">
        <v>293</v>
      </c>
      <c r="F9" s="4" t="s">
        <v>93</v>
      </c>
      <c r="G9" s="4" t="s">
        <v>4714</v>
      </c>
      <c r="H9" s="4" t="s">
        <v>4709</v>
      </c>
      <c r="I9" s="4" t="s">
        <v>4704</v>
      </c>
      <c r="J9" s="4" t="s">
        <v>4711</v>
      </c>
      <c r="K9" s="4" t="s">
        <v>4712</v>
      </c>
      <c r="L9" s="4" t="s">
        <v>4713</v>
      </c>
      <c r="M9" s="52"/>
    </row>
    <row r="10" spans="1:13" ht="13.5" thickTop="1">
      <c r="A10" s="52"/>
      <c r="B10" s="3" t="s">
        <v>2614</v>
      </c>
      <c r="C10" s="12"/>
      <c r="D10" s="20"/>
      <c r="E10" s="3"/>
      <c r="F10" s="3"/>
      <c r="G10" s="9">
        <v>-61343.489999999998</v>
      </c>
      <c r="I10" s="9">
        <v>2236.77</v>
      </c>
      <c r="K10" s="10">
        <v>1</v>
      </c>
      <c r="L10" s="10">
        <v>0.0014</v>
      </c>
      <c r="M10" s="52"/>
    </row>
    <row r="11" spans="1:13" ht="12.75">
      <c r="A11" s="52"/>
      <c r="B11" s="3" t="s">
        <v>95</v>
      </c>
      <c r="C11" s="12"/>
      <c r="D11" s="20"/>
      <c r="E11" s="3"/>
      <c r="F11" s="3"/>
      <c r="G11" s="9">
        <v>109.08</v>
      </c>
      <c r="I11" s="9">
        <v>2745.73</v>
      </c>
      <c r="K11" s="10">
        <v>1.2275</v>
      </c>
      <c r="L11" s="10">
        <v>0.0016999999999999999</v>
      </c>
      <c r="M11" s="52"/>
    </row>
    <row r="12" spans="1:13" ht="12.75">
      <c r="A12" s="52"/>
      <c r="B12" s="13" t="s">
        <v>2615</v>
      </c>
      <c r="C12" s="14"/>
      <c r="D12" s="21"/>
      <c r="E12" s="13"/>
      <c r="F12" s="13"/>
      <c r="G12" s="15">
        <v>109.08</v>
      </c>
      <c r="I12" s="15">
        <v>2745.73</v>
      </c>
      <c r="K12" s="16">
        <v>1.2275</v>
      </c>
      <c r="L12" s="16">
        <v>0.0016999999999999999</v>
      </c>
      <c r="M12" s="52"/>
    </row>
    <row r="13" spans="1:13" ht="12.75">
      <c r="A13" s="52"/>
      <c r="B13" s="6" t="s">
        <v>2616</v>
      </c>
      <c r="C13" s="17">
        <v>83901942</v>
      </c>
      <c r="D13" s="18" t="s">
        <v>200</v>
      </c>
      <c r="E13" s="6" t="s">
        <v>2617</v>
      </c>
      <c r="F13" s="6" t="s">
        <v>100</v>
      </c>
      <c r="G13" s="7">
        <v>57.460000000000001</v>
      </c>
      <c r="H13" s="7">
        <v>960300</v>
      </c>
      <c r="I13" s="7">
        <v>551.82000000000005</v>
      </c>
      <c r="J13" s="8">
        <v>0</v>
      </c>
      <c r="K13" s="8">
        <v>0.2467</v>
      </c>
      <c r="L13" s="8">
        <v>0.00029999999999999997</v>
      </c>
      <c r="M13" s="52"/>
    </row>
    <row r="14" spans="1:13" ht="12.75">
      <c r="A14" s="52"/>
      <c r="B14" s="6" t="s">
        <v>2618</v>
      </c>
      <c r="C14" s="17">
        <v>83930875</v>
      </c>
      <c r="D14" s="18" t="s">
        <v>200</v>
      </c>
      <c r="E14" s="6" t="s">
        <v>2617</v>
      </c>
      <c r="F14" s="6" t="s">
        <v>100</v>
      </c>
      <c r="G14" s="7">
        <v>31.27</v>
      </c>
      <c r="H14" s="7">
        <v>4967000</v>
      </c>
      <c r="I14" s="7">
        <v>1553.3299999999999</v>
      </c>
      <c r="J14" s="8">
        <v>0</v>
      </c>
      <c r="K14" s="8">
        <v>0.69450000000000001</v>
      </c>
      <c r="L14" s="8">
        <v>0.001</v>
      </c>
      <c r="M14" s="52"/>
    </row>
    <row r="15" spans="1:13" ht="12.75">
      <c r="A15" s="52"/>
      <c r="B15" s="6" t="s">
        <v>2618</v>
      </c>
      <c r="C15" s="17">
        <v>83916890</v>
      </c>
      <c r="D15" s="18" t="s">
        <v>200</v>
      </c>
      <c r="E15" s="6" t="s">
        <v>2617</v>
      </c>
      <c r="F15" s="6" t="s">
        <v>100</v>
      </c>
      <c r="G15" s="7">
        <v>1.97</v>
      </c>
      <c r="H15" s="7">
        <v>5009400</v>
      </c>
      <c r="I15" s="7">
        <v>98.439999999999998</v>
      </c>
      <c r="J15" s="8">
        <v>0</v>
      </c>
      <c r="K15" s="8">
        <v>0.043999999999999997</v>
      </c>
      <c r="L15" s="8">
        <v>0.00010000000000000001</v>
      </c>
      <c r="M15" s="52"/>
    </row>
    <row r="16" spans="1:13" ht="12.75">
      <c r="A16" s="52"/>
      <c r="B16" s="6" t="s">
        <v>2619</v>
      </c>
      <c r="C16" s="17">
        <v>83882845</v>
      </c>
      <c r="D16" s="18" t="s">
        <v>200</v>
      </c>
      <c r="E16" s="6" t="s">
        <v>2617</v>
      </c>
      <c r="F16" s="6" t="s">
        <v>100</v>
      </c>
      <c r="G16" s="7">
        <v>7.7599999999999998</v>
      </c>
      <c r="H16" s="7">
        <v>2657000</v>
      </c>
      <c r="I16" s="7">
        <v>206.25</v>
      </c>
      <c r="J16" s="8">
        <v>0</v>
      </c>
      <c r="K16" s="8">
        <v>0.092200000000000004</v>
      </c>
      <c r="L16" s="8">
        <v>0.00010000000000000001</v>
      </c>
      <c r="M16" s="52"/>
    </row>
    <row r="17" spans="1:13" ht="12.75">
      <c r="A17" s="52"/>
      <c r="B17" s="6" t="s">
        <v>2620</v>
      </c>
      <c r="C17" s="17">
        <v>83917096</v>
      </c>
      <c r="D17" s="18" t="s">
        <v>200</v>
      </c>
      <c r="E17" s="6" t="s">
        <v>2617</v>
      </c>
      <c r="F17" s="6" t="s">
        <v>100</v>
      </c>
      <c r="G17" s="7">
        <v>10.619999999999999</v>
      </c>
      <c r="H17" s="7">
        <v>3162500</v>
      </c>
      <c r="I17" s="7">
        <v>335.88999999999999</v>
      </c>
      <c r="J17" s="8">
        <v>0</v>
      </c>
      <c r="K17" s="8">
        <v>0.1502</v>
      </c>
      <c r="L17" s="8">
        <v>0.00020000000000000001</v>
      </c>
      <c r="M17" s="52"/>
    </row>
    <row r="18" spans="1:13" ht="12.75">
      <c r="A18" s="52"/>
      <c r="B18" s="13" t="s">
        <v>2621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  <c r="M18" s="52"/>
    </row>
    <row r="19" spans="1:13" ht="12.75">
      <c r="A19" s="52"/>
      <c r="B19" s="13" t="s">
        <v>2622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  <c r="M19" s="52"/>
    </row>
    <row r="20" spans="1:13" ht="12.75">
      <c r="A20" s="52"/>
      <c r="B20" s="13" t="s">
        <v>2386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  <c r="M20" s="52"/>
    </row>
    <row r="21" spans="1:13" ht="12.75">
      <c r="A21" s="52"/>
      <c r="B21" s="3" t="s">
        <v>190</v>
      </c>
      <c r="C21" s="12"/>
      <c r="D21" s="20"/>
      <c r="E21" s="3"/>
      <c r="F21" s="3"/>
      <c r="G21" s="9">
        <v>-61452.580000000002</v>
      </c>
      <c r="I21" s="9">
        <v>-508.95999999999998</v>
      </c>
      <c r="K21" s="10">
        <v>-0.22750000000000001</v>
      </c>
      <c r="L21" s="10">
        <v>-0.00029999999999999997</v>
      </c>
      <c r="M21" s="52"/>
    </row>
    <row r="22" spans="1:13" ht="12.75">
      <c r="A22" s="52"/>
      <c r="B22" s="13" t="s">
        <v>2615</v>
      </c>
      <c r="C22" s="14"/>
      <c r="D22" s="21"/>
      <c r="E22" s="13"/>
      <c r="F22" s="13"/>
      <c r="G22" s="15">
        <v>-60831.43</v>
      </c>
      <c r="I22" s="15">
        <v>-507.45999999999998</v>
      </c>
      <c r="K22" s="16">
        <v>-0.22689999999999999</v>
      </c>
      <c r="L22" s="16">
        <v>-0.00029999999999999997</v>
      </c>
      <c r="M22" s="52"/>
    </row>
    <row r="23" spans="1:13" ht="12.75">
      <c r="A23" s="52"/>
      <c r="B23" s="6" t="s">
        <v>2623</v>
      </c>
      <c r="C23" s="17" t="s">
        <v>2624</v>
      </c>
      <c r="D23" s="18" t="s">
        <v>260</v>
      </c>
      <c r="E23" s="6" t="s">
        <v>2617</v>
      </c>
      <c r="F23" s="6" t="s">
        <v>44</v>
      </c>
      <c r="G23" s="7">
        <v>-13.869999999999999</v>
      </c>
      <c r="H23" s="7">
        <v>1200</v>
      </c>
      <c r="I23" s="7">
        <v>-0.53000000000000003</v>
      </c>
      <c r="J23" s="8">
        <v>0</v>
      </c>
      <c r="K23" s="8">
        <v>-0.00020000000000000001</v>
      </c>
      <c r="L23" s="8">
        <v>0</v>
      </c>
      <c r="M23" s="52"/>
    </row>
    <row r="24" spans="1:13" ht="12.75">
      <c r="A24" s="52"/>
      <c r="B24" s="6" t="s">
        <v>2625</v>
      </c>
      <c r="C24" s="17" t="s">
        <v>2626</v>
      </c>
      <c r="D24" s="18" t="s">
        <v>260</v>
      </c>
      <c r="E24" s="6" t="s">
        <v>2617</v>
      </c>
      <c r="F24" s="6" t="s">
        <v>44</v>
      </c>
      <c r="G24" s="7">
        <v>-9.25</v>
      </c>
      <c r="H24" s="7">
        <v>547</v>
      </c>
      <c r="I24" s="7">
        <v>-0.16</v>
      </c>
      <c r="J24" s="8">
        <v>0</v>
      </c>
      <c r="K24" s="8">
        <v>-0.00010000000000000001</v>
      </c>
      <c r="L24" s="8">
        <v>0</v>
      </c>
      <c r="M24" s="52"/>
    </row>
    <row r="25" spans="1:13" ht="12.75">
      <c r="A25" s="52"/>
      <c r="B25" s="6" t="s">
        <v>2627</v>
      </c>
      <c r="C25" s="17" t="s">
        <v>2628</v>
      </c>
      <c r="D25" s="18" t="s">
        <v>260</v>
      </c>
      <c r="E25" s="6" t="s">
        <v>2617</v>
      </c>
      <c r="F25" s="6" t="s">
        <v>44</v>
      </c>
      <c r="G25" s="7">
        <v>-16.18</v>
      </c>
      <c r="H25" s="7">
        <v>710</v>
      </c>
      <c r="I25" s="7">
        <v>-0.35999999999999999</v>
      </c>
      <c r="J25" s="8">
        <v>0</v>
      </c>
      <c r="K25" s="8">
        <v>-0.00020000000000000001</v>
      </c>
      <c r="L25" s="8">
        <v>0</v>
      </c>
      <c r="M25" s="52"/>
    </row>
    <row r="26" spans="1:13" ht="12.75">
      <c r="A26" s="52"/>
      <c r="B26" s="6" t="s">
        <v>2629</v>
      </c>
      <c r="C26" s="17" t="s">
        <v>2630</v>
      </c>
      <c r="D26" s="18" t="s">
        <v>260</v>
      </c>
      <c r="E26" s="6" t="s">
        <v>2617</v>
      </c>
      <c r="F26" s="6" t="s">
        <v>44</v>
      </c>
      <c r="G26" s="7">
        <v>9.25</v>
      </c>
      <c r="H26" s="7">
        <v>24</v>
      </c>
      <c r="I26" s="7">
        <v>0.01</v>
      </c>
      <c r="J26" s="8">
        <v>0</v>
      </c>
      <c r="K26" s="8">
        <v>0</v>
      </c>
      <c r="L26" s="8">
        <v>0</v>
      </c>
      <c r="M26" s="52"/>
    </row>
    <row r="27" spans="1:13" ht="12.75">
      <c r="A27" s="52"/>
      <c r="B27" s="6" t="s">
        <v>2631</v>
      </c>
      <c r="C27" s="17" t="s">
        <v>2632</v>
      </c>
      <c r="D27" s="18" t="s">
        <v>260</v>
      </c>
      <c r="E27" s="6" t="s">
        <v>2617</v>
      </c>
      <c r="F27" s="6" t="s">
        <v>44</v>
      </c>
      <c r="G27" s="7">
        <v>-3.2400000000000002</v>
      </c>
      <c r="H27" s="7">
        <v>87000</v>
      </c>
      <c r="I27" s="7">
        <v>-8.9499999999999993</v>
      </c>
      <c r="J27" s="8">
        <v>0</v>
      </c>
      <c r="K27" s="8">
        <v>-0.0040000000000000001</v>
      </c>
      <c r="L27" s="8">
        <v>0</v>
      </c>
      <c r="M27" s="52"/>
    </row>
    <row r="28" spans="1:13" ht="12.75">
      <c r="A28" s="52"/>
      <c r="B28" s="6" t="s">
        <v>2633</v>
      </c>
      <c r="C28" s="17" t="s">
        <v>2634</v>
      </c>
      <c r="D28" s="18" t="s">
        <v>260</v>
      </c>
      <c r="E28" s="6" t="s">
        <v>2617</v>
      </c>
      <c r="F28" s="6" t="s">
        <v>44</v>
      </c>
      <c r="G28" s="7">
        <v>-32.359999999999999</v>
      </c>
      <c r="H28" s="7">
        <v>102</v>
      </c>
      <c r="I28" s="7">
        <v>-0.10000000000000001</v>
      </c>
      <c r="J28" s="8">
        <v>0</v>
      </c>
      <c r="K28" s="8">
        <v>0</v>
      </c>
      <c r="L28" s="8">
        <v>0</v>
      </c>
      <c r="M28" s="52"/>
    </row>
    <row r="29" spans="1:13" ht="12.75">
      <c r="A29" s="52"/>
      <c r="B29" s="6" t="s">
        <v>2635</v>
      </c>
      <c r="C29" s="17" t="s">
        <v>2636</v>
      </c>
      <c r="D29" s="18" t="s">
        <v>260</v>
      </c>
      <c r="E29" s="6" t="s">
        <v>2617</v>
      </c>
      <c r="F29" s="6" t="s">
        <v>44</v>
      </c>
      <c r="G29" s="7">
        <v>16.18</v>
      </c>
      <c r="H29" s="7">
        <v>361</v>
      </c>
      <c r="I29" s="7">
        <v>0.19</v>
      </c>
      <c r="J29" s="8">
        <v>0</v>
      </c>
      <c r="K29" s="8">
        <v>0.00010000000000000001</v>
      </c>
      <c r="L29" s="8">
        <v>0</v>
      </c>
      <c r="M29" s="52"/>
    </row>
    <row r="30" spans="1:13" ht="12.75">
      <c r="A30" s="52"/>
      <c r="B30" s="6" t="s">
        <v>2637</v>
      </c>
      <c r="C30" s="17" t="s">
        <v>2638</v>
      </c>
      <c r="D30" s="18" t="s">
        <v>260</v>
      </c>
      <c r="E30" s="6" t="s">
        <v>2617</v>
      </c>
      <c r="F30" s="6" t="s">
        <v>44</v>
      </c>
      <c r="G30" s="7">
        <v>-1.54</v>
      </c>
      <c r="H30" s="7">
        <v>1600</v>
      </c>
      <c r="I30" s="7">
        <v>-0.080000000000000002</v>
      </c>
      <c r="J30" s="8">
        <v>0</v>
      </c>
      <c r="K30" s="8">
        <v>0</v>
      </c>
      <c r="L30" s="8">
        <v>0</v>
      </c>
      <c r="M30" s="52"/>
    </row>
    <row r="31" spans="1:13" ht="12.75">
      <c r="A31" s="52"/>
      <c r="B31" s="6" t="s">
        <v>2639</v>
      </c>
      <c r="C31" s="17" t="s">
        <v>2640</v>
      </c>
      <c r="D31" s="18" t="s">
        <v>260</v>
      </c>
      <c r="E31" s="6" t="s">
        <v>2617</v>
      </c>
      <c r="F31" s="6" t="s">
        <v>44</v>
      </c>
      <c r="G31" s="7">
        <v>-0.77000000000000002</v>
      </c>
      <c r="H31" s="7">
        <v>1900</v>
      </c>
      <c r="I31" s="7">
        <v>-0.050000000000000003</v>
      </c>
      <c r="J31" s="8">
        <v>0</v>
      </c>
      <c r="K31" s="8">
        <v>0</v>
      </c>
      <c r="L31" s="8">
        <v>0</v>
      </c>
      <c r="M31" s="52"/>
    </row>
    <row r="32" spans="1:13" ht="12.75">
      <c r="A32" s="52"/>
      <c r="B32" s="6" t="s">
        <v>2641</v>
      </c>
      <c r="C32" s="17" t="s">
        <v>2642</v>
      </c>
      <c r="D32" s="18" t="s">
        <v>260</v>
      </c>
      <c r="E32" s="6" t="s">
        <v>2617</v>
      </c>
      <c r="F32" s="6" t="s">
        <v>44</v>
      </c>
      <c r="G32" s="7">
        <v>0.77000000000000002</v>
      </c>
      <c r="H32" s="7">
        <v>244</v>
      </c>
      <c r="I32" s="7">
        <v>0.01</v>
      </c>
      <c r="J32" s="8">
        <v>0</v>
      </c>
      <c r="K32" s="8">
        <v>0</v>
      </c>
      <c r="L32" s="8">
        <v>0</v>
      </c>
      <c r="M32" s="52"/>
    </row>
    <row r="33" spans="1:13" ht="12.75">
      <c r="A33" s="52"/>
      <c r="B33" s="6" t="s">
        <v>2643</v>
      </c>
      <c r="C33" s="17" t="s">
        <v>2644</v>
      </c>
      <c r="D33" s="18" t="s">
        <v>260</v>
      </c>
      <c r="E33" s="6" t="s">
        <v>2617</v>
      </c>
      <c r="F33" s="6" t="s">
        <v>44</v>
      </c>
      <c r="G33" s="7">
        <v>-17.870000000000001</v>
      </c>
      <c r="H33" s="7">
        <v>19000</v>
      </c>
      <c r="I33" s="7">
        <v>-10.779999999999999</v>
      </c>
      <c r="J33" s="8">
        <v>0</v>
      </c>
      <c r="K33" s="8">
        <v>-0.0047999999999999996</v>
      </c>
      <c r="L33" s="8">
        <v>0</v>
      </c>
      <c r="M33" s="52"/>
    </row>
    <row r="34" spans="1:13" ht="12.75">
      <c r="A34" s="52"/>
      <c r="B34" s="6" t="s">
        <v>2645</v>
      </c>
      <c r="C34" s="17">
        <v>73543209</v>
      </c>
      <c r="D34" s="18" t="s">
        <v>260</v>
      </c>
      <c r="E34" s="6" t="s">
        <v>2617</v>
      </c>
      <c r="F34" s="6" t="s">
        <v>44</v>
      </c>
      <c r="G34" s="7">
        <v>714.61000000000001</v>
      </c>
      <c r="H34" s="7">
        <v>1460</v>
      </c>
      <c r="I34" s="7">
        <v>33.140000000000001</v>
      </c>
      <c r="J34" s="8">
        <v>0</v>
      </c>
      <c r="K34" s="8">
        <v>0.014800000000000001</v>
      </c>
      <c r="L34" s="8">
        <v>0</v>
      </c>
      <c r="M34" s="52"/>
    </row>
    <row r="35" spans="1:13" ht="12.75">
      <c r="A35" s="52"/>
      <c r="B35" s="6" t="s">
        <v>2646</v>
      </c>
      <c r="C35" s="17">
        <v>72897747</v>
      </c>
      <c r="D35" s="18" t="s">
        <v>260</v>
      </c>
      <c r="E35" s="6" t="s">
        <v>2617</v>
      </c>
      <c r="F35" s="6" t="s">
        <v>44</v>
      </c>
      <c r="G35" s="7">
        <v>44.659999999999997</v>
      </c>
      <c r="H35" s="7">
        <v>1450</v>
      </c>
      <c r="I35" s="7">
        <v>2.0600000000000001</v>
      </c>
      <c r="J35" s="8">
        <v>0</v>
      </c>
      <c r="K35" s="8">
        <v>0.00089999999999999998</v>
      </c>
      <c r="L35" s="8">
        <v>0</v>
      </c>
      <c r="M35" s="52"/>
    </row>
    <row r="36" spans="1:13" ht="12.75">
      <c r="A36" s="52"/>
      <c r="B36" s="6" t="s">
        <v>2647</v>
      </c>
      <c r="C36" s="17" t="s">
        <v>2648</v>
      </c>
      <c r="D36" s="18" t="s">
        <v>260</v>
      </c>
      <c r="E36" s="6" t="s">
        <v>2617</v>
      </c>
      <c r="F36" s="6" t="s">
        <v>44</v>
      </c>
      <c r="G36" s="7">
        <v>893.25999999999999</v>
      </c>
      <c r="H36" s="7">
        <v>1265</v>
      </c>
      <c r="I36" s="7">
        <v>35.890000000000001</v>
      </c>
      <c r="J36" s="8">
        <v>0</v>
      </c>
      <c r="K36" s="8">
        <v>0.016</v>
      </c>
      <c r="L36" s="8">
        <v>0</v>
      </c>
      <c r="M36" s="52"/>
    </row>
    <row r="37" spans="1:13" ht="12.75">
      <c r="A37" s="52"/>
      <c r="B37" s="6" t="s">
        <v>2649</v>
      </c>
      <c r="C37" s="17" t="s">
        <v>2650</v>
      </c>
      <c r="D37" s="18" t="s">
        <v>260</v>
      </c>
      <c r="E37" s="6" t="s">
        <v>2617</v>
      </c>
      <c r="F37" s="6" t="s">
        <v>44</v>
      </c>
      <c r="G37" s="7">
        <v>4912.9300000000003</v>
      </c>
      <c r="H37" s="7">
        <v>885</v>
      </c>
      <c r="I37" s="7">
        <v>138.09</v>
      </c>
      <c r="J37" s="8">
        <v>0</v>
      </c>
      <c r="K37" s="8">
        <v>0.061699999999999998</v>
      </c>
      <c r="L37" s="8">
        <v>0.00010000000000000001</v>
      </c>
      <c r="M37" s="52"/>
    </row>
    <row r="38" spans="1:13" ht="12.75">
      <c r="A38" s="52"/>
      <c r="B38" s="6" t="s">
        <v>2651</v>
      </c>
      <c r="C38" s="17" t="s">
        <v>2652</v>
      </c>
      <c r="D38" s="18" t="s">
        <v>260</v>
      </c>
      <c r="E38" s="6" t="s">
        <v>2617</v>
      </c>
      <c r="F38" s="6" t="s">
        <v>44</v>
      </c>
      <c r="G38" s="7">
        <v>1786.52</v>
      </c>
      <c r="H38" s="7">
        <v>690</v>
      </c>
      <c r="I38" s="7">
        <v>39.149999999999999</v>
      </c>
      <c r="J38" s="8">
        <v>0</v>
      </c>
      <c r="K38" s="8">
        <v>0.017500000000000002</v>
      </c>
      <c r="L38" s="8">
        <v>0</v>
      </c>
      <c r="M38" s="52"/>
    </row>
    <row r="39" spans="1:13" ht="12.75">
      <c r="A39" s="52"/>
      <c r="B39" s="6" t="s">
        <v>2653</v>
      </c>
      <c r="C39" s="17">
        <v>73543217</v>
      </c>
      <c r="D39" s="18" t="s">
        <v>260</v>
      </c>
      <c r="E39" s="6" t="s">
        <v>2617</v>
      </c>
      <c r="F39" s="6" t="s">
        <v>44</v>
      </c>
      <c r="G39" s="7">
        <v>-2054.5</v>
      </c>
      <c r="H39" s="7">
        <v>350</v>
      </c>
      <c r="I39" s="7">
        <v>-22.84</v>
      </c>
      <c r="J39" s="8">
        <v>0</v>
      </c>
      <c r="K39" s="8">
        <v>-0.010200000000000001</v>
      </c>
      <c r="L39" s="8">
        <v>0</v>
      </c>
      <c r="M39" s="52"/>
    </row>
    <row r="40" spans="1:13" ht="12.75">
      <c r="A40" s="52"/>
      <c r="B40" s="6" t="s">
        <v>2654</v>
      </c>
      <c r="C40" s="17" t="s">
        <v>2655</v>
      </c>
      <c r="D40" s="18" t="s">
        <v>260</v>
      </c>
      <c r="E40" s="6" t="s">
        <v>2617</v>
      </c>
      <c r="F40" s="6" t="s">
        <v>44</v>
      </c>
      <c r="G40" s="7">
        <v>9379.2199999999993</v>
      </c>
      <c r="H40" s="7">
        <v>400</v>
      </c>
      <c r="I40" s="7">
        <v>119.15000000000001</v>
      </c>
      <c r="J40" s="8">
        <v>0</v>
      </c>
      <c r="K40" s="8">
        <v>0.0533</v>
      </c>
      <c r="L40" s="8">
        <v>0.00010000000000000001</v>
      </c>
      <c r="M40" s="52"/>
    </row>
    <row r="41" spans="1:13" ht="12.75">
      <c r="A41" s="52"/>
      <c r="B41" s="6" t="s">
        <v>2656</v>
      </c>
      <c r="C41" s="17">
        <v>72897754</v>
      </c>
      <c r="D41" s="18" t="s">
        <v>260</v>
      </c>
      <c r="E41" s="6" t="s">
        <v>2617</v>
      </c>
      <c r="F41" s="6" t="s">
        <v>44</v>
      </c>
      <c r="G41" s="7">
        <v>-44.659999999999997</v>
      </c>
      <c r="H41" s="7">
        <v>195</v>
      </c>
      <c r="I41" s="7">
        <v>-0.28000000000000003</v>
      </c>
      <c r="J41" s="8">
        <v>0</v>
      </c>
      <c r="K41" s="8">
        <v>-0.00010000000000000001</v>
      </c>
      <c r="L41" s="8">
        <v>0</v>
      </c>
      <c r="M41" s="52"/>
    </row>
    <row r="42" spans="1:13" ht="12.75">
      <c r="A42" s="52"/>
      <c r="B42" s="6" t="s">
        <v>2657</v>
      </c>
      <c r="C42" s="17">
        <v>72897762</v>
      </c>
      <c r="D42" s="18" t="s">
        <v>260</v>
      </c>
      <c r="E42" s="6" t="s">
        <v>2617</v>
      </c>
      <c r="F42" s="6" t="s">
        <v>44</v>
      </c>
      <c r="G42" s="7">
        <v>-44.659999999999997</v>
      </c>
      <c r="H42" s="7">
        <v>250</v>
      </c>
      <c r="I42" s="7">
        <v>-0.34999999999999998</v>
      </c>
      <c r="J42" s="8">
        <v>0</v>
      </c>
      <c r="K42" s="8">
        <v>-0.00020000000000000001</v>
      </c>
      <c r="L42" s="8">
        <v>0</v>
      </c>
      <c r="M42" s="52"/>
    </row>
    <row r="43" spans="1:13" ht="12.75">
      <c r="A43" s="52"/>
      <c r="B43" s="6" t="s">
        <v>2658</v>
      </c>
      <c r="C43" s="17">
        <v>73543225</v>
      </c>
      <c r="D43" s="18" t="s">
        <v>260</v>
      </c>
      <c r="E43" s="6" t="s">
        <v>2617</v>
      </c>
      <c r="F43" s="6" t="s">
        <v>44</v>
      </c>
      <c r="G43" s="7">
        <v>-1154.24</v>
      </c>
      <c r="H43" s="7">
        <v>83</v>
      </c>
      <c r="I43" s="7">
        <v>-3.04</v>
      </c>
      <c r="J43" s="8">
        <v>0</v>
      </c>
      <c r="K43" s="8">
        <v>-0.0014</v>
      </c>
      <c r="L43" s="8">
        <v>0</v>
      </c>
      <c r="M43" s="52"/>
    </row>
    <row r="44" spans="1:13" ht="12.75">
      <c r="A44" s="52"/>
      <c r="B44" s="6" t="s">
        <v>2659</v>
      </c>
      <c r="C44" s="17" t="s">
        <v>2660</v>
      </c>
      <c r="D44" s="18" t="s">
        <v>260</v>
      </c>
      <c r="E44" s="6" t="s">
        <v>2617</v>
      </c>
      <c r="F44" s="6" t="s">
        <v>44</v>
      </c>
      <c r="G44" s="7">
        <v>-88.75</v>
      </c>
      <c r="H44" s="7">
        <v>78</v>
      </c>
      <c r="I44" s="7">
        <v>-0.22</v>
      </c>
      <c r="J44" s="8">
        <v>0</v>
      </c>
      <c r="K44" s="8">
        <v>-0.00010000000000000001</v>
      </c>
      <c r="L44" s="8">
        <v>0</v>
      </c>
      <c r="M44" s="52"/>
    </row>
    <row r="45" spans="1:13" ht="12.75">
      <c r="A45" s="52"/>
      <c r="B45" s="6" t="s">
        <v>2661</v>
      </c>
      <c r="C45" s="17" t="s">
        <v>2662</v>
      </c>
      <c r="D45" s="18" t="s">
        <v>260</v>
      </c>
      <c r="E45" s="6" t="s">
        <v>2617</v>
      </c>
      <c r="F45" s="6" t="s">
        <v>44</v>
      </c>
      <c r="G45" s="7">
        <v>-818.63999999999999</v>
      </c>
      <c r="H45" s="7">
        <v>3</v>
      </c>
      <c r="I45" s="7">
        <v>-0.080000000000000002</v>
      </c>
      <c r="J45" s="8">
        <v>0</v>
      </c>
      <c r="K45" s="8">
        <v>0</v>
      </c>
      <c r="L45" s="8">
        <v>0</v>
      </c>
      <c r="M45" s="52"/>
    </row>
    <row r="46" spans="1:13" ht="12.75">
      <c r="A46" s="52"/>
      <c r="B46" s="6" t="s">
        <v>2663</v>
      </c>
      <c r="C46" s="17" t="s">
        <v>2664</v>
      </c>
      <c r="D46" s="18" t="s">
        <v>260</v>
      </c>
      <c r="E46" s="6" t="s">
        <v>2617</v>
      </c>
      <c r="F46" s="6" t="s">
        <v>44</v>
      </c>
      <c r="G46" s="7">
        <v>-2093.6300000000001</v>
      </c>
      <c r="H46" s="7">
        <v>8</v>
      </c>
      <c r="I46" s="7">
        <v>-0.53000000000000003</v>
      </c>
      <c r="J46" s="8">
        <v>0</v>
      </c>
      <c r="K46" s="8">
        <v>-0.00020000000000000001</v>
      </c>
      <c r="L46" s="8">
        <v>0</v>
      </c>
      <c r="M46" s="52"/>
    </row>
    <row r="47" spans="1:13" ht="12.75">
      <c r="A47" s="52"/>
      <c r="B47" s="6" t="s">
        <v>2665</v>
      </c>
      <c r="C47" s="17" t="s">
        <v>2666</v>
      </c>
      <c r="D47" s="18" t="s">
        <v>260</v>
      </c>
      <c r="E47" s="6" t="s">
        <v>2617</v>
      </c>
      <c r="F47" s="6" t="s">
        <v>44</v>
      </c>
      <c r="G47" s="7">
        <v>-11165.81</v>
      </c>
      <c r="H47" s="7">
        <v>5</v>
      </c>
      <c r="I47" s="7">
        <v>-1.77</v>
      </c>
      <c r="J47" s="8">
        <v>0</v>
      </c>
      <c r="K47" s="8">
        <v>-0.00080000000000000004</v>
      </c>
      <c r="L47" s="8">
        <v>0</v>
      </c>
      <c r="M47" s="52"/>
    </row>
    <row r="48" spans="1:13" ht="12.75">
      <c r="A48" s="52"/>
      <c r="B48" s="6" t="s">
        <v>2667</v>
      </c>
      <c r="C48" s="17" t="s">
        <v>2668</v>
      </c>
      <c r="D48" s="18" t="s">
        <v>260</v>
      </c>
      <c r="E48" s="6" t="s">
        <v>2617</v>
      </c>
      <c r="F48" s="6" t="s">
        <v>44</v>
      </c>
      <c r="G48" s="7">
        <v>-23.879999999999999</v>
      </c>
      <c r="H48" s="7">
        <v>104</v>
      </c>
      <c r="I48" s="7">
        <v>-0.080000000000000002</v>
      </c>
      <c r="J48" s="8">
        <v>0</v>
      </c>
      <c r="K48" s="8">
        <v>0</v>
      </c>
      <c r="L48" s="8">
        <v>0</v>
      </c>
      <c r="M48" s="52"/>
    </row>
    <row r="49" spans="1:13" ht="12.75">
      <c r="A49" s="52"/>
      <c r="B49" s="6" t="s">
        <v>2669</v>
      </c>
      <c r="C49" s="17" t="s">
        <v>2670</v>
      </c>
      <c r="D49" s="18" t="s">
        <v>260</v>
      </c>
      <c r="E49" s="6" t="s">
        <v>2617</v>
      </c>
      <c r="F49" s="6" t="s">
        <v>44</v>
      </c>
      <c r="G49" s="7">
        <v>23.890000000000001</v>
      </c>
      <c r="H49" s="7">
        <v>300</v>
      </c>
      <c r="I49" s="7">
        <v>0.23000000000000001</v>
      </c>
      <c r="J49" s="8">
        <v>0</v>
      </c>
      <c r="K49" s="8">
        <v>0.00010000000000000001</v>
      </c>
      <c r="L49" s="8">
        <v>0</v>
      </c>
      <c r="M49" s="52"/>
    </row>
    <row r="50" spans="1:13" ht="12.75">
      <c r="A50" s="52"/>
      <c r="B50" s="6" t="s">
        <v>2671</v>
      </c>
      <c r="C50" s="17" t="s">
        <v>2672</v>
      </c>
      <c r="D50" s="18" t="s">
        <v>260</v>
      </c>
      <c r="E50" s="6" t="s">
        <v>2617</v>
      </c>
      <c r="F50" s="6" t="s">
        <v>44</v>
      </c>
      <c r="G50" s="7">
        <v>-22.899999999999999</v>
      </c>
      <c r="H50" s="7">
        <v>8500</v>
      </c>
      <c r="I50" s="7">
        <v>-6.1799999999999997</v>
      </c>
      <c r="J50" s="8">
        <v>0</v>
      </c>
      <c r="K50" s="8">
        <v>-0.0028</v>
      </c>
      <c r="L50" s="8">
        <v>0</v>
      </c>
      <c r="M50" s="52"/>
    </row>
    <row r="51" spans="1:13" ht="12.75">
      <c r="A51" s="52"/>
      <c r="B51" s="6" t="s">
        <v>2673</v>
      </c>
      <c r="C51" s="17" t="s">
        <v>2674</v>
      </c>
      <c r="D51" s="18" t="s">
        <v>260</v>
      </c>
      <c r="E51" s="6" t="s">
        <v>2617</v>
      </c>
      <c r="F51" s="6" t="s">
        <v>44</v>
      </c>
      <c r="G51" s="7">
        <v>-25.010000000000002</v>
      </c>
      <c r="H51" s="7">
        <v>24000</v>
      </c>
      <c r="I51" s="7">
        <v>-19.059999999999999</v>
      </c>
      <c r="J51" s="8">
        <v>0</v>
      </c>
      <c r="K51" s="8">
        <v>-0.0085000000000000006</v>
      </c>
      <c r="L51" s="8">
        <v>0</v>
      </c>
      <c r="M51" s="52"/>
    </row>
    <row r="52" spans="1:13" ht="12.75">
      <c r="A52" s="52"/>
      <c r="B52" s="6" t="s">
        <v>2675</v>
      </c>
      <c r="C52" s="17" t="s">
        <v>2676</v>
      </c>
      <c r="D52" s="18" t="s">
        <v>260</v>
      </c>
      <c r="E52" s="6" t="s">
        <v>2617</v>
      </c>
      <c r="F52" s="6" t="s">
        <v>44</v>
      </c>
      <c r="G52" s="7">
        <v>-17.870000000000001</v>
      </c>
      <c r="H52" s="7">
        <v>26000</v>
      </c>
      <c r="I52" s="7">
        <v>-14.75</v>
      </c>
      <c r="J52" s="8">
        <v>0</v>
      </c>
      <c r="K52" s="8">
        <v>-0.0066</v>
      </c>
      <c r="L52" s="8">
        <v>0</v>
      </c>
      <c r="M52" s="52"/>
    </row>
    <row r="53" spans="1:13" ht="12.75">
      <c r="A53" s="52"/>
      <c r="B53" s="6" t="s">
        <v>2677</v>
      </c>
      <c r="C53" s="17" t="s">
        <v>2678</v>
      </c>
      <c r="D53" s="18" t="s">
        <v>260</v>
      </c>
      <c r="E53" s="6" t="s">
        <v>2617</v>
      </c>
      <c r="F53" s="6" t="s">
        <v>44</v>
      </c>
      <c r="G53" s="7">
        <v>22.899999999999999</v>
      </c>
      <c r="H53" s="7">
        <v>48000</v>
      </c>
      <c r="I53" s="7">
        <v>34.920000000000002</v>
      </c>
      <c r="J53" s="8">
        <v>0</v>
      </c>
      <c r="K53" s="8">
        <v>0.015599999999999999</v>
      </c>
      <c r="L53" s="8">
        <v>0</v>
      </c>
      <c r="M53" s="52"/>
    </row>
    <row r="54" spans="1:13" ht="12.75">
      <c r="A54" s="52"/>
      <c r="B54" s="6" t="s">
        <v>2679</v>
      </c>
      <c r="C54" s="17" t="s">
        <v>2680</v>
      </c>
      <c r="D54" s="18" t="s">
        <v>260</v>
      </c>
      <c r="E54" s="6" t="s">
        <v>2617</v>
      </c>
      <c r="F54" s="6" t="s">
        <v>44</v>
      </c>
      <c r="G54" s="7">
        <v>-44.659999999999997</v>
      </c>
      <c r="H54" s="7">
        <v>955</v>
      </c>
      <c r="I54" s="7">
        <v>-1.3500000000000001</v>
      </c>
      <c r="J54" s="8">
        <v>0</v>
      </c>
      <c r="K54" s="8">
        <v>-0.00059999999999999995</v>
      </c>
      <c r="L54" s="8">
        <v>0</v>
      </c>
      <c r="M54" s="52"/>
    </row>
    <row r="55" spans="1:13" ht="12.75">
      <c r="A55" s="52"/>
      <c r="B55" s="6" t="s">
        <v>2681</v>
      </c>
      <c r="C55" s="17" t="s">
        <v>2682</v>
      </c>
      <c r="D55" s="18" t="s">
        <v>260</v>
      </c>
      <c r="E55" s="6" t="s">
        <v>2617</v>
      </c>
      <c r="F55" s="6" t="s">
        <v>44</v>
      </c>
      <c r="G55" s="7">
        <v>-1.54</v>
      </c>
      <c r="H55" s="7">
        <v>11391</v>
      </c>
      <c r="I55" s="7">
        <v>-0.56000000000000005</v>
      </c>
      <c r="J55" s="8">
        <v>0</v>
      </c>
      <c r="K55" s="8">
        <v>-0.00020000000000000001</v>
      </c>
      <c r="L55" s="8">
        <v>0</v>
      </c>
      <c r="M55" s="52"/>
    </row>
    <row r="56" spans="1:13" ht="12.75">
      <c r="A56" s="52"/>
      <c r="B56" s="6" t="s">
        <v>2683</v>
      </c>
      <c r="C56" s="17" t="s">
        <v>2684</v>
      </c>
      <c r="D56" s="18" t="s">
        <v>260</v>
      </c>
      <c r="E56" s="6" t="s">
        <v>2617</v>
      </c>
      <c r="F56" s="6" t="s">
        <v>44</v>
      </c>
      <c r="G56" s="7">
        <v>-0.77000000000000002</v>
      </c>
      <c r="H56" s="7">
        <v>8727</v>
      </c>
      <c r="I56" s="7">
        <v>-0.20999999999999999</v>
      </c>
      <c r="J56" s="8">
        <v>0</v>
      </c>
      <c r="K56" s="8">
        <v>-0.00010000000000000001</v>
      </c>
      <c r="L56" s="8">
        <v>0</v>
      </c>
      <c r="M56" s="52"/>
    </row>
    <row r="57" spans="1:13" ht="12.75">
      <c r="A57" s="52"/>
      <c r="B57" s="6" t="s">
        <v>2685</v>
      </c>
      <c r="C57" s="17" t="s">
        <v>2686</v>
      </c>
      <c r="D57" s="18" t="s">
        <v>260</v>
      </c>
      <c r="E57" s="6" t="s">
        <v>2617</v>
      </c>
      <c r="F57" s="6" t="s">
        <v>44</v>
      </c>
      <c r="G57" s="7">
        <v>0.77000000000000002</v>
      </c>
      <c r="H57" s="7">
        <v>340</v>
      </c>
      <c r="I57" s="7">
        <v>0.01</v>
      </c>
      <c r="J57" s="8">
        <v>0</v>
      </c>
      <c r="K57" s="8">
        <v>0</v>
      </c>
      <c r="L57" s="8">
        <v>0</v>
      </c>
      <c r="M57" s="52"/>
    </row>
    <row r="58" spans="1:13" ht="12.75">
      <c r="A58" s="52"/>
      <c r="B58" s="6" t="s">
        <v>2687</v>
      </c>
      <c r="C58" s="17" t="s">
        <v>2688</v>
      </c>
      <c r="D58" s="18" t="s">
        <v>260</v>
      </c>
      <c r="E58" s="6" t="s">
        <v>2617</v>
      </c>
      <c r="F58" s="6" t="s">
        <v>44</v>
      </c>
      <c r="G58" s="7">
        <v>-15.4</v>
      </c>
      <c r="H58" s="7">
        <v>20</v>
      </c>
      <c r="I58" s="7">
        <v>-0.01</v>
      </c>
      <c r="J58" s="8">
        <v>0</v>
      </c>
      <c r="K58" s="8">
        <v>0</v>
      </c>
      <c r="L58" s="8">
        <v>0</v>
      </c>
      <c r="M58" s="52"/>
    </row>
    <row r="59" spans="1:13" ht="12.75">
      <c r="A59" s="52"/>
      <c r="B59" s="6" t="s">
        <v>2689</v>
      </c>
      <c r="C59" s="17" t="s">
        <v>2690</v>
      </c>
      <c r="D59" s="18" t="s">
        <v>260</v>
      </c>
      <c r="E59" s="6" t="s">
        <v>2617</v>
      </c>
      <c r="F59" s="6" t="s">
        <v>44</v>
      </c>
      <c r="G59" s="7">
        <v>-51.609999999999999</v>
      </c>
      <c r="H59" s="7">
        <v>13</v>
      </c>
      <c r="I59" s="7">
        <v>-0.02</v>
      </c>
      <c r="J59" s="8">
        <v>0</v>
      </c>
      <c r="K59" s="8">
        <v>0</v>
      </c>
      <c r="L59" s="8">
        <v>0</v>
      </c>
      <c r="M59" s="52"/>
    </row>
    <row r="60" spans="1:13" ht="12.75">
      <c r="A60" s="52"/>
      <c r="B60" s="6" t="s">
        <v>2691</v>
      </c>
      <c r="C60" s="17" t="s">
        <v>2692</v>
      </c>
      <c r="D60" s="18" t="s">
        <v>260</v>
      </c>
      <c r="E60" s="6" t="s">
        <v>2617</v>
      </c>
      <c r="F60" s="6" t="s">
        <v>44</v>
      </c>
      <c r="G60" s="7">
        <v>-53.939999999999998</v>
      </c>
      <c r="H60" s="7">
        <v>246</v>
      </c>
      <c r="I60" s="7">
        <v>-0.41999999999999998</v>
      </c>
      <c r="J60" s="8">
        <v>0</v>
      </c>
      <c r="K60" s="8">
        <v>-0.00020000000000000001</v>
      </c>
      <c r="L60" s="8">
        <v>0</v>
      </c>
      <c r="M60" s="52"/>
    </row>
    <row r="61" spans="1:13" ht="12.75">
      <c r="A61" s="52"/>
      <c r="B61" s="6" t="s">
        <v>2693</v>
      </c>
      <c r="C61" s="17" t="s">
        <v>2694</v>
      </c>
      <c r="D61" s="18" t="s">
        <v>260</v>
      </c>
      <c r="E61" s="6" t="s">
        <v>2617</v>
      </c>
      <c r="F61" s="6" t="s">
        <v>44</v>
      </c>
      <c r="G61" s="7">
        <v>-12.33</v>
      </c>
      <c r="H61" s="7">
        <v>60</v>
      </c>
      <c r="I61" s="7">
        <v>-0.02</v>
      </c>
      <c r="J61" s="8">
        <v>0</v>
      </c>
      <c r="K61" s="8">
        <v>0</v>
      </c>
      <c r="L61" s="8">
        <v>0</v>
      </c>
      <c r="M61" s="52"/>
    </row>
    <row r="62" spans="1:13" ht="12.75">
      <c r="A62" s="52"/>
      <c r="B62" s="6" t="s">
        <v>2695</v>
      </c>
      <c r="C62" s="17" t="s">
        <v>2696</v>
      </c>
      <c r="D62" s="18" t="s">
        <v>260</v>
      </c>
      <c r="E62" s="6" t="s">
        <v>2617</v>
      </c>
      <c r="F62" s="6" t="s">
        <v>44</v>
      </c>
      <c r="G62" s="7">
        <v>12.32</v>
      </c>
      <c r="H62" s="7">
        <v>44</v>
      </c>
      <c r="I62" s="7">
        <v>0.02</v>
      </c>
      <c r="J62" s="8">
        <v>0</v>
      </c>
      <c r="K62" s="8">
        <v>0</v>
      </c>
      <c r="L62" s="8">
        <v>0</v>
      </c>
      <c r="M62" s="52"/>
    </row>
    <row r="63" spans="1:13" ht="12.75">
      <c r="A63" s="52"/>
      <c r="B63" s="6" t="s">
        <v>2697</v>
      </c>
      <c r="C63" s="17" t="s">
        <v>2698</v>
      </c>
      <c r="D63" s="18" t="s">
        <v>260</v>
      </c>
      <c r="E63" s="6" t="s">
        <v>2617</v>
      </c>
      <c r="F63" s="6" t="s">
        <v>44</v>
      </c>
      <c r="G63" s="7">
        <v>-10.789999999999999</v>
      </c>
      <c r="H63" s="7">
        <v>1840</v>
      </c>
      <c r="I63" s="7">
        <v>-0.63</v>
      </c>
      <c r="J63" s="8">
        <v>0</v>
      </c>
      <c r="K63" s="8">
        <v>-0.00029999999999999997</v>
      </c>
      <c r="L63" s="8">
        <v>0</v>
      </c>
      <c r="M63" s="52"/>
    </row>
    <row r="64" spans="1:13" ht="12.75">
      <c r="A64" s="52"/>
      <c r="B64" s="6" t="s">
        <v>2699</v>
      </c>
      <c r="C64" s="17" t="s">
        <v>2700</v>
      </c>
      <c r="D64" s="18" t="s">
        <v>260</v>
      </c>
      <c r="E64" s="6" t="s">
        <v>2617</v>
      </c>
      <c r="F64" s="6" t="s">
        <v>44</v>
      </c>
      <c r="G64" s="7">
        <v>-3.0800000000000001</v>
      </c>
      <c r="H64" s="7">
        <v>1648</v>
      </c>
      <c r="I64" s="7">
        <v>-0.16</v>
      </c>
      <c r="J64" s="8">
        <v>0</v>
      </c>
      <c r="K64" s="8">
        <v>-0.00010000000000000001</v>
      </c>
      <c r="L64" s="8">
        <v>0</v>
      </c>
      <c r="M64" s="52"/>
    </row>
    <row r="65" spans="1:13" ht="12.75">
      <c r="A65" s="52"/>
      <c r="B65" s="6" t="s">
        <v>2701</v>
      </c>
      <c r="C65" s="17" t="s">
        <v>2702</v>
      </c>
      <c r="D65" s="18" t="s">
        <v>260</v>
      </c>
      <c r="E65" s="6" t="s">
        <v>2617</v>
      </c>
      <c r="F65" s="6" t="s">
        <v>44</v>
      </c>
      <c r="G65" s="7">
        <v>10.800000000000001</v>
      </c>
      <c r="H65" s="7">
        <v>35</v>
      </c>
      <c r="I65" s="7">
        <v>0.01</v>
      </c>
      <c r="J65" s="8">
        <v>0</v>
      </c>
      <c r="K65" s="8">
        <v>0</v>
      </c>
      <c r="L65" s="8">
        <v>0</v>
      </c>
      <c r="M65" s="52"/>
    </row>
    <row r="66" spans="1:13" ht="12.75">
      <c r="A66" s="52"/>
      <c r="B66" s="6" t="s">
        <v>2703</v>
      </c>
      <c r="C66" s="17" t="s">
        <v>2704</v>
      </c>
      <c r="D66" s="18" t="s">
        <v>260</v>
      </c>
      <c r="E66" s="6" t="s">
        <v>2617</v>
      </c>
      <c r="F66" s="6" t="s">
        <v>44</v>
      </c>
      <c r="G66" s="7">
        <v>2.6800000000000002</v>
      </c>
      <c r="H66" s="7">
        <v>125500</v>
      </c>
      <c r="I66" s="7">
        <v>10.68</v>
      </c>
      <c r="J66" s="8">
        <v>0</v>
      </c>
      <c r="K66" s="8">
        <v>0.0047999999999999996</v>
      </c>
      <c r="L66" s="8">
        <v>0</v>
      </c>
      <c r="M66" s="52"/>
    </row>
    <row r="67" spans="1:13" ht="12.75">
      <c r="A67" s="52"/>
      <c r="B67" s="6" t="s">
        <v>2705</v>
      </c>
      <c r="C67" s="17" t="s">
        <v>2706</v>
      </c>
      <c r="D67" s="18" t="s">
        <v>260</v>
      </c>
      <c r="E67" s="6" t="s">
        <v>2617</v>
      </c>
      <c r="F67" s="6" t="s">
        <v>44</v>
      </c>
      <c r="G67" s="7">
        <v>20.100000000000001</v>
      </c>
      <c r="H67" s="7">
        <v>95000</v>
      </c>
      <c r="I67" s="7">
        <v>60.640000000000001</v>
      </c>
      <c r="J67" s="8">
        <v>0</v>
      </c>
      <c r="K67" s="8">
        <v>0.027099999999999999</v>
      </c>
      <c r="L67" s="8">
        <v>0</v>
      </c>
      <c r="M67" s="52"/>
    </row>
    <row r="68" spans="1:13" ht="12.75">
      <c r="A68" s="52"/>
      <c r="B68" s="6" t="s">
        <v>2707</v>
      </c>
      <c r="C68" s="17" t="s">
        <v>2708</v>
      </c>
      <c r="D68" s="18" t="s">
        <v>260</v>
      </c>
      <c r="E68" s="6" t="s">
        <v>2617</v>
      </c>
      <c r="F68" s="6" t="s">
        <v>44</v>
      </c>
      <c r="G68" s="7">
        <v>8.9299999999999997</v>
      </c>
      <c r="H68" s="7">
        <v>123000</v>
      </c>
      <c r="I68" s="7">
        <v>34.899999999999999</v>
      </c>
      <c r="J68" s="8">
        <v>0</v>
      </c>
      <c r="K68" s="8">
        <v>0.015599999999999999</v>
      </c>
      <c r="L68" s="8">
        <v>0</v>
      </c>
      <c r="M68" s="52"/>
    </row>
    <row r="69" spans="1:13" ht="12.75">
      <c r="A69" s="52"/>
      <c r="B69" s="6" t="s">
        <v>2709</v>
      </c>
      <c r="C69" s="17" t="s">
        <v>2710</v>
      </c>
      <c r="D69" s="18" t="s">
        <v>260</v>
      </c>
      <c r="E69" s="6" t="s">
        <v>2617</v>
      </c>
      <c r="F69" s="6" t="s">
        <v>44</v>
      </c>
      <c r="G69" s="7">
        <v>2.23</v>
      </c>
      <c r="H69" s="7">
        <v>51000</v>
      </c>
      <c r="I69" s="7">
        <v>3.6200000000000001</v>
      </c>
      <c r="J69" s="8">
        <v>0</v>
      </c>
      <c r="K69" s="8">
        <v>0.0016000000000000001</v>
      </c>
      <c r="L69" s="8">
        <v>0</v>
      </c>
      <c r="M69" s="52"/>
    </row>
    <row r="70" spans="1:13" ht="12.75">
      <c r="A70" s="52"/>
      <c r="B70" s="6" t="s">
        <v>2711</v>
      </c>
      <c r="C70" s="17" t="s">
        <v>2712</v>
      </c>
      <c r="D70" s="18" t="s">
        <v>260</v>
      </c>
      <c r="E70" s="6" t="s">
        <v>2617</v>
      </c>
      <c r="F70" s="6" t="s">
        <v>44</v>
      </c>
      <c r="G70" s="7">
        <v>6.25</v>
      </c>
      <c r="H70" s="7">
        <v>95900</v>
      </c>
      <c r="I70" s="7">
        <v>19.039999999999999</v>
      </c>
      <c r="J70" s="8">
        <v>0</v>
      </c>
      <c r="K70" s="8">
        <v>0.0085000000000000006</v>
      </c>
      <c r="L70" s="8">
        <v>0</v>
      </c>
      <c r="M70" s="52"/>
    </row>
    <row r="71" spans="1:13" ht="12.75">
      <c r="A71" s="52"/>
      <c r="B71" s="6" t="s">
        <v>2713</v>
      </c>
      <c r="C71" s="17" t="s">
        <v>2714</v>
      </c>
      <c r="D71" s="18" t="s">
        <v>260</v>
      </c>
      <c r="E71" s="6" t="s">
        <v>2617</v>
      </c>
      <c r="F71" s="6" t="s">
        <v>44</v>
      </c>
      <c r="G71" s="7">
        <v>5183.5799999999999</v>
      </c>
      <c r="H71" s="7">
        <v>655</v>
      </c>
      <c r="I71" s="7">
        <v>107.83</v>
      </c>
      <c r="J71" s="8">
        <v>0</v>
      </c>
      <c r="K71" s="8">
        <v>0.0482</v>
      </c>
      <c r="L71" s="8">
        <v>0.00010000000000000001</v>
      </c>
      <c r="M71" s="52"/>
    </row>
    <row r="72" spans="1:13" ht="12.75">
      <c r="A72" s="52"/>
      <c r="B72" s="6" t="s">
        <v>2715</v>
      </c>
      <c r="C72" s="17" t="s">
        <v>2716</v>
      </c>
      <c r="D72" s="18" t="s">
        <v>260</v>
      </c>
      <c r="E72" s="6" t="s">
        <v>2617</v>
      </c>
      <c r="F72" s="6" t="s">
        <v>44</v>
      </c>
      <c r="G72" s="7">
        <v>-3.1299999999999999</v>
      </c>
      <c r="H72" s="7">
        <v>50000</v>
      </c>
      <c r="I72" s="7">
        <v>-4.96</v>
      </c>
      <c r="J72" s="8">
        <v>0</v>
      </c>
      <c r="K72" s="8">
        <v>-0.0022000000000000001</v>
      </c>
      <c r="L72" s="8">
        <v>0</v>
      </c>
      <c r="M72" s="52"/>
    </row>
    <row r="73" spans="1:13" ht="12.75">
      <c r="A73" s="52"/>
      <c r="B73" s="6" t="s">
        <v>2717</v>
      </c>
      <c r="C73" s="17" t="s">
        <v>2718</v>
      </c>
      <c r="D73" s="18" t="s">
        <v>260</v>
      </c>
      <c r="E73" s="6" t="s">
        <v>2617</v>
      </c>
      <c r="F73" s="6" t="s">
        <v>44</v>
      </c>
      <c r="G73" s="7">
        <v>-20.989999999999998</v>
      </c>
      <c r="H73" s="7">
        <v>22500</v>
      </c>
      <c r="I73" s="7">
        <v>-15</v>
      </c>
      <c r="J73" s="8">
        <v>0</v>
      </c>
      <c r="K73" s="8">
        <v>-0.0067000000000000002</v>
      </c>
      <c r="L73" s="8">
        <v>0</v>
      </c>
      <c r="M73" s="52"/>
    </row>
    <row r="74" spans="1:13" ht="12.75">
      <c r="A74" s="52"/>
      <c r="B74" s="6" t="s">
        <v>2719</v>
      </c>
      <c r="C74" s="17" t="s">
        <v>2720</v>
      </c>
      <c r="D74" s="18" t="s">
        <v>260</v>
      </c>
      <c r="E74" s="6" t="s">
        <v>2617</v>
      </c>
      <c r="F74" s="6" t="s">
        <v>44</v>
      </c>
      <c r="G74" s="7">
        <v>-15.19</v>
      </c>
      <c r="H74" s="7">
        <v>79000</v>
      </c>
      <c r="I74" s="7">
        <v>-38.100000000000001</v>
      </c>
      <c r="J74" s="8">
        <v>0</v>
      </c>
      <c r="K74" s="8">
        <v>-0.017000000000000001</v>
      </c>
      <c r="L74" s="8">
        <v>0</v>
      </c>
      <c r="M74" s="52"/>
    </row>
    <row r="75" spans="1:13" ht="12.75">
      <c r="A75" s="52"/>
      <c r="B75" s="6" t="s">
        <v>2721</v>
      </c>
      <c r="C75" s="17" t="s">
        <v>2722</v>
      </c>
      <c r="D75" s="18" t="s">
        <v>260</v>
      </c>
      <c r="E75" s="6" t="s">
        <v>2617</v>
      </c>
      <c r="F75" s="6" t="s">
        <v>44</v>
      </c>
      <c r="G75" s="7">
        <v>-2.23</v>
      </c>
      <c r="H75" s="7">
        <v>35000</v>
      </c>
      <c r="I75" s="7">
        <v>-2.48</v>
      </c>
      <c r="J75" s="8">
        <v>0</v>
      </c>
      <c r="K75" s="8">
        <v>-0.0011000000000000001</v>
      </c>
      <c r="L75" s="8">
        <v>0</v>
      </c>
      <c r="M75" s="52"/>
    </row>
    <row r="76" spans="1:13" ht="12.75">
      <c r="A76" s="52"/>
      <c r="B76" s="6" t="s">
        <v>2723</v>
      </c>
      <c r="C76" s="17" t="s">
        <v>2724</v>
      </c>
      <c r="D76" s="18" t="s">
        <v>260</v>
      </c>
      <c r="E76" s="6" t="s">
        <v>2617</v>
      </c>
      <c r="F76" s="6" t="s">
        <v>44</v>
      </c>
      <c r="G76" s="7">
        <v>-5171.1199999999999</v>
      </c>
      <c r="H76" s="7">
        <v>208</v>
      </c>
      <c r="I76" s="7">
        <v>-34.159999999999997</v>
      </c>
      <c r="J76" s="8">
        <v>0</v>
      </c>
      <c r="K76" s="8">
        <v>-0.015299999999999999</v>
      </c>
      <c r="L76" s="8">
        <v>0</v>
      </c>
      <c r="M76" s="52"/>
    </row>
    <row r="77" spans="1:13" ht="12.75">
      <c r="A77" s="52"/>
      <c r="B77" s="6" t="s">
        <v>2725</v>
      </c>
      <c r="C77" s="17" t="s">
        <v>2726</v>
      </c>
      <c r="D77" s="18" t="s">
        <v>260</v>
      </c>
      <c r="E77" s="6" t="s">
        <v>2617</v>
      </c>
      <c r="F77" s="6" t="s">
        <v>44</v>
      </c>
      <c r="G77" s="7">
        <v>-8.4800000000000004</v>
      </c>
      <c r="H77" s="7">
        <v>1647</v>
      </c>
      <c r="I77" s="7">
        <v>-0.44</v>
      </c>
      <c r="J77" s="8">
        <v>0</v>
      </c>
      <c r="K77" s="8">
        <v>-0.00020000000000000001</v>
      </c>
      <c r="L77" s="8">
        <v>0</v>
      </c>
      <c r="M77" s="52"/>
    </row>
    <row r="78" spans="1:13" ht="12.75">
      <c r="A78" s="52"/>
      <c r="B78" s="6" t="s">
        <v>2727</v>
      </c>
      <c r="C78" s="17" t="s">
        <v>2728</v>
      </c>
      <c r="D78" s="18" t="s">
        <v>260</v>
      </c>
      <c r="E78" s="6" t="s">
        <v>2617</v>
      </c>
      <c r="F78" s="6" t="s">
        <v>44</v>
      </c>
      <c r="G78" s="7">
        <v>-6.9400000000000004</v>
      </c>
      <c r="H78" s="7">
        <v>465</v>
      </c>
      <c r="I78" s="7">
        <v>-0.10000000000000001</v>
      </c>
      <c r="J78" s="8">
        <v>0</v>
      </c>
      <c r="K78" s="8">
        <v>0</v>
      </c>
      <c r="L78" s="8">
        <v>0</v>
      </c>
      <c r="M78" s="52"/>
    </row>
    <row r="79" spans="1:13" ht="12.75">
      <c r="A79" s="52"/>
      <c r="B79" s="6" t="s">
        <v>2729</v>
      </c>
      <c r="C79" s="17" t="s">
        <v>2730</v>
      </c>
      <c r="D79" s="18" t="s">
        <v>260</v>
      </c>
      <c r="E79" s="6" t="s">
        <v>2617</v>
      </c>
      <c r="F79" s="6" t="s">
        <v>44</v>
      </c>
      <c r="G79" s="7">
        <v>8.9299999999999997</v>
      </c>
      <c r="H79" s="7">
        <v>240000</v>
      </c>
      <c r="I79" s="7">
        <v>68.090000000000003</v>
      </c>
      <c r="J79" s="8">
        <v>0</v>
      </c>
      <c r="K79" s="8">
        <v>0.0304</v>
      </c>
      <c r="L79" s="8">
        <v>0</v>
      </c>
      <c r="M79" s="52"/>
    </row>
    <row r="80" spans="1:13" ht="12.75">
      <c r="A80" s="52"/>
      <c r="B80" s="6" t="s">
        <v>2731</v>
      </c>
      <c r="C80" s="17" t="s">
        <v>2732</v>
      </c>
      <c r="D80" s="18" t="s">
        <v>260</v>
      </c>
      <c r="E80" s="6" t="s">
        <v>2617</v>
      </c>
      <c r="F80" s="6" t="s">
        <v>44</v>
      </c>
      <c r="G80" s="7">
        <v>2679.7800000000002</v>
      </c>
      <c r="H80" s="7">
        <v>2240</v>
      </c>
      <c r="I80" s="7">
        <v>190.65000000000001</v>
      </c>
      <c r="J80" s="8">
        <v>0</v>
      </c>
      <c r="K80" s="8">
        <v>0.085199999999999998</v>
      </c>
      <c r="L80" s="8">
        <v>0.00010000000000000001</v>
      </c>
      <c r="M80" s="52"/>
    </row>
    <row r="81" spans="1:13" ht="12.75">
      <c r="A81" s="52"/>
      <c r="B81" s="6" t="s">
        <v>2733</v>
      </c>
      <c r="C81" s="17" t="s">
        <v>2734</v>
      </c>
      <c r="D81" s="18" t="s">
        <v>260</v>
      </c>
      <c r="E81" s="6" t="s">
        <v>2617</v>
      </c>
      <c r="F81" s="6" t="s">
        <v>44</v>
      </c>
      <c r="G81" s="7">
        <v>-8.9299999999999997</v>
      </c>
      <c r="H81" s="7">
        <v>200000</v>
      </c>
      <c r="I81" s="7">
        <v>-56.740000000000002</v>
      </c>
      <c r="J81" s="8">
        <v>0</v>
      </c>
      <c r="K81" s="8">
        <v>-0.025399999999999999</v>
      </c>
      <c r="L81" s="8">
        <v>0</v>
      </c>
      <c r="M81" s="52"/>
    </row>
    <row r="82" spans="1:13" ht="12.75">
      <c r="A82" s="52"/>
      <c r="B82" s="6" t="s">
        <v>2735</v>
      </c>
      <c r="C82" s="17" t="s">
        <v>2736</v>
      </c>
      <c r="D82" s="18" t="s">
        <v>260</v>
      </c>
      <c r="E82" s="6" t="s">
        <v>2617</v>
      </c>
      <c r="F82" s="6" t="s">
        <v>44</v>
      </c>
      <c r="G82" s="7">
        <v>-625.27999999999997</v>
      </c>
      <c r="H82" s="7">
        <v>1975</v>
      </c>
      <c r="I82" s="7">
        <v>-39.219999999999999</v>
      </c>
      <c r="J82" s="8">
        <v>0</v>
      </c>
      <c r="K82" s="8">
        <v>-0.017500000000000002</v>
      </c>
      <c r="L82" s="8">
        <v>0</v>
      </c>
      <c r="M82" s="52"/>
    </row>
    <row r="83" spans="1:13" ht="12.75">
      <c r="A83" s="52"/>
      <c r="B83" s="6" t="s">
        <v>2737</v>
      </c>
      <c r="C83" s="17" t="s">
        <v>2738</v>
      </c>
      <c r="D83" s="18" t="s">
        <v>260</v>
      </c>
      <c r="E83" s="6" t="s">
        <v>2617</v>
      </c>
      <c r="F83" s="6" t="s">
        <v>44</v>
      </c>
      <c r="G83" s="7">
        <v>-2053.9299999999998</v>
      </c>
      <c r="H83" s="7">
        <v>1808</v>
      </c>
      <c r="I83" s="7">
        <v>-117.94</v>
      </c>
      <c r="J83" s="8">
        <v>0</v>
      </c>
      <c r="K83" s="8">
        <v>-0.052699999999999997</v>
      </c>
      <c r="L83" s="8">
        <v>-0.00010000000000000001</v>
      </c>
      <c r="M83" s="52"/>
    </row>
    <row r="84" spans="1:13" ht="12.75">
      <c r="A84" s="52"/>
      <c r="B84" s="6" t="s">
        <v>2739</v>
      </c>
      <c r="C84" s="17" t="s">
        <v>2740</v>
      </c>
      <c r="D84" s="18" t="s">
        <v>260</v>
      </c>
      <c r="E84" s="6" t="s">
        <v>2617</v>
      </c>
      <c r="F84" s="6" t="s">
        <v>44</v>
      </c>
      <c r="G84" s="7">
        <v>30.440000000000001</v>
      </c>
      <c r="H84" s="7">
        <v>297</v>
      </c>
      <c r="I84" s="7">
        <v>0.28999999999999998</v>
      </c>
      <c r="J84" s="8">
        <v>0</v>
      </c>
      <c r="K84" s="8">
        <v>0.00010000000000000001</v>
      </c>
      <c r="L84" s="8">
        <v>0</v>
      </c>
      <c r="M84" s="52"/>
    </row>
    <row r="85" spans="1:13" ht="12.75">
      <c r="A85" s="52"/>
      <c r="B85" s="6" t="s">
        <v>2741</v>
      </c>
      <c r="C85" s="17" t="s">
        <v>2742</v>
      </c>
      <c r="D85" s="18" t="s">
        <v>260</v>
      </c>
      <c r="E85" s="6" t="s">
        <v>2617</v>
      </c>
      <c r="F85" s="6" t="s">
        <v>44</v>
      </c>
      <c r="G85" s="7">
        <v>-1116.5899999999999</v>
      </c>
      <c r="H85" s="7">
        <v>36</v>
      </c>
      <c r="I85" s="7">
        <v>-1.28</v>
      </c>
      <c r="J85" s="8">
        <v>0</v>
      </c>
      <c r="K85" s="8">
        <v>-0.00059999999999999995</v>
      </c>
      <c r="L85" s="8">
        <v>0</v>
      </c>
      <c r="M85" s="52"/>
    </row>
    <row r="86" spans="1:13" ht="12.75">
      <c r="A86" s="52"/>
      <c r="B86" s="6" t="s">
        <v>2743</v>
      </c>
      <c r="C86" s="17" t="s">
        <v>2744</v>
      </c>
      <c r="D86" s="18" t="s">
        <v>260</v>
      </c>
      <c r="E86" s="6" t="s">
        <v>2617</v>
      </c>
      <c r="F86" s="6" t="s">
        <v>44</v>
      </c>
      <c r="G86" s="7">
        <v>28.510000000000002</v>
      </c>
      <c r="H86" s="7">
        <v>420</v>
      </c>
      <c r="I86" s="7">
        <v>0.38</v>
      </c>
      <c r="J86" s="8">
        <v>0</v>
      </c>
      <c r="K86" s="8">
        <v>0.00020000000000000001</v>
      </c>
      <c r="L86" s="8">
        <v>0</v>
      </c>
      <c r="M86" s="52"/>
    </row>
    <row r="87" spans="1:13" ht="12.75">
      <c r="A87" s="52"/>
      <c r="B87" s="6" t="s">
        <v>2745</v>
      </c>
      <c r="C87" s="17" t="s">
        <v>2746</v>
      </c>
      <c r="D87" s="18" t="s">
        <v>260</v>
      </c>
      <c r="E87" s="6" t="s">
        <v>2617</v>
      </c>
      <c r="F87" s="6" t="s">
        <v>44</v>
      </c>
      <c r="G87" s="7">
        <v>-446.62</v>
      </c>
      <c r="H87" s="7">
        <v>75</v>
      </c>
      <c r="I87" s="7">
        <v>-1.0600000000000001</v>
      </c>
      <c r="J87" s="8">
        <v>0</v>
      </c>
      <c r="K87" s="8">
        <v>-0.00050000000000000001</v>
      </c>
      <c r="L87" s="8">
        <v>0</v>
      </c>
      <c r="M87" s="52"/>
    </row>
    <row r="88" spans="1:13" ht="12.75">
      <c r="A88" s="52"/>
      <c r="B88" s="6" t="s">
        <v>2747</v>
      </c>
      <c r="C88" s="17" t="s">
        <v>2748</v>
      </c>
      <c r="D88" s="18" t="s">
        <v>260</v>
      </c>
      <c r="E88" s="6" t="s">
        <v>2617</v>
      </c>
      <c r="F88" s="6" t="s">
        <v>44</v>
      </c>
      <c r="G88" s="7">
        <v>-7600.29</v>
      </c>
      <c r="H88" s="7">
        <v>103</v>
      </c>
      <c r="I88" s="7">
        <v>-24.859999999999999</v>
      </c>
      <c r="J88" s="8">
        <v>0</v>
      </c>
      <c r="K88" s="8">
        <v>-0.011100000000000001</v>
      </c>
      <c r="L88" s="8">
        <v>0</v>
      </c>
      <c r="M88" s="52"/>
    </row>
    <row r="89" spans="1:13" ht="12.75">
      <c r="A89" s="52"/>
      <c r="B89" s="6" t="s">
        <v>2749</v>
      </c>
      <c r="C89" s="17" t="s">
        <v>2750</v>
      </c>
      <c r="D89" s="18" t="s">
        <v>260</v>
      </c>
      <c r="E89" s="6" t="s">
        <v>2617</v>
      </c>
      <c r="F89" s="6" t="s">
        <v>44</v>
      </c>
      <c r="G89" s="7">
        <v>-16.370000000000001</v>
      </c>
      <c r="H89" s="7">
        <v>45000</v>
      </c>
      <c r="I89" s="7">
        <v>-23.399999999999999</v>
      </c>
      <c r="J89" s="8">
        <v>0</v>
      </c>
      <c r="K89" s="8">
        <v>-0.010500000000000001</v>
      </c>
      <c r="L89" s="8">
        <v>0</v>
      </c>
      <c r="M89" s="52"/>
    </row>
    <row r="90" spans="1:13" ht="12.75">
      <c r="A90" s="52"/>
      <c r="B90" s="6" t="s">
        <v>2751</v>
      </c>
      <c r="C90" s="17" t="s">
        <v>2752</v>
      </c>
      <c r="D90" s="18" t="s">
        <v>260</v>
      </c>
      <c r="E90" s="6" t="s">
        <v>2617</v>
      </c>
      <c r="F90" s="6" t="s">
        <v>44</v>
      </c>
      <c r="G90" s="7">
        <v>-1693.8399999999999</v>
      </c>
      <c r="H90" s="7">
        <v>253</v>
      </c>
      <c r="I90" s="7">
        <v>-13.609999999999999</v>
      </c>
      <c r="J90" s="8">
        <v>0</v>
      </c>
      <c r="K90" s="8">
        <v>-0.0061000000000000004</v>
      </c>
      <c r="L90" s="8">
        <v>0</v>
      </c>
      <c r="M90" s="52"/>
    </row>
    <row r="91" spans="1:13" ht="12.75">
      <c r="A91" s="52"/>
      <c r="B91" s="6" t="s">
        <v>2753</v>
      </c>
      <c r="C91" s="17" t="s">
        <v>2752</v>
      </c>
      <c r="D91" s="18" t="s">
        <v>260</v>
      </c>
      <c r="E91" s="6" t="s">
        <v>2617</v>
      </c>
      <c r="F91" s="6" t="s">
        <v>44</v>
      </c>
      <c r="G91" s="7">
        <v>-6.6500000000000004</v>
      </c>
      <c r="H91" s="7">
        <v>24000</v>
      </c>
      <c r="I91" s="7">
        <v>-5.0700000000000003</v>
      </c>
      <c r="J91" s="8">
        <v>0</v>
      </c>
      <c r="K91" s="8">
        <v>-0.0023</v>
      </c>
      <c r="L91" s="8">
        <v>0</v>
      </c>
      <c r="M91" s="52"/>
    </row>
    <row r="92" spans="1:13" ht="12.75">
      <c r="A92" s="52"/>
      <c r="B92" s="6" t="s">
        <v>2754</v>
      </c>
      <c r="C92" s="17" t="s">
        <v>2755</v>
      </c>
      <c r="D92" s="18" t="s">
        <v>260</v>
      </c>
      <c r="E92" s="6" t="s">
        <v>2617</v>
      </c>
      <c r="F92" s="6" t="s">
        <v>44</v>
      </c>
      <c r="G92" s="7">
        <v>-1027.25</v>
      </c>
      <c r="H92" s="7">
        <v>440</v>
      </c>
      <c r="I92" s="7">
        <v>-14.359999999999999</v>
      </c>
      <c r="J92" s="8">
        <v>0</v>
      </c>
      <c r="K92" s="8">
        <v>-0.0064000000000000003</v>
      </c>
      <c r="L92" s="8">
        <v>0</v>
      </c>
      <c r="M92" s="52"/>
    </row>
    <row r="93" spans="1:13" ht="12.75">
      <c r="A93" s="52"/>
      <c r="B93" s="6" t="s">
        <v>2756</v>
      </c>
      <c r="C93" s="17" t="s">
        <v>2757</v>
      </c>
      <c r="D93" s="18" t="s">
        <v>260</v>
      </c>
      <c r="E93" s="6" t="s">
        <v>2617</v>
      </c>
      <c r="F93" s="6" t="s">
        <v>44</v>
      </c>
      <c r="G93" s="7">
        <v>-630.63999999999999</v>
      </c>
      <c r="H93" s="7">
        <v>635</v>
      </c>
      <c r="I93" s="7">
        <v>-12.720000000000001</v>
      </c>
      <c r="J93" s="8">
        <v>0</v>
      </c>
      <c r="K93" s="8">
        <v>-0.0057000000000000002</v>
      </c>
      <c r="L93" s="8">
        <v>0</v>
      </c>
      <c r="M93" s="52"/>
    </row>
    <row r="94" spans="1:13" ht="12.75">
      <c r="A94" s="52"/>
      <c r="B94" s="6" t="s">
        <v>2758</v>
      </c>
      <c r="C94" s="17" t="s">
        <v>2759</v>
      </c>
      <c r="D94" s="18" t="s">
        <v>260</v>
      </c>
      <c r="E94" s="6" t="s">
        <v>2617</v>
      </c>
      <c r="F94" s="6" t="s">
        <v>44</v>
      </c>
      <c r="G94" s="7">
        <v>4.6200000000000001</v>
      </c>
      <c r="H94" s="7">
        <v>680</v>
      </c>
      <c r="I94" s="7">
        <v>0.10000000000000001</v>
      </c>
      <c r="J94" s="8">
        <v>0</v>
      </c>
      <c r="K94" s="8">
        <v>0</v>
      </c>
      <c r="L94" s="8">
        <v>0</v>
      </c>
      <c r="M94" s="52"/>
    </row>
    <row r="95" spans="1:13" ht="12.75">
      <c r="A95" s="52"/>
      <c r="B95" s="6" t="s">
        <v>2760</v>
      </c>
      <c r="C95" s="17" t="s">
        <v>2761</v>
      </c>
      <c r="D95" s="18" t="s">
        <v>260</v>
      </c>
      <c r="E95" s="6" t="s">
        <v>2617</v>
      </c>
      <c r="F95" s="6" t="s">
        <v>44</v>
      </c>
      <c r="G95" s="7">
        <v>5.3899999999999997</v>
      </c>
      <c r="H95" s="7">
        <v>565</v>
      </c>
      <c r="I95" s="7">
        <v>0.10000000000000001</v>
      </c>
      <c r="J95" s="8">
        <v>0</v>
      </c>
      <c r="K95" s="8">
        <v>0</v>
      </c>
      <c r="L95" s="8">
        <v>0</v>
      </c>
      <c r="M95" s="52"/>
    </row>
    <row r="96" spans="1:13" ht="12.75">
      <c r="A96" s="52"/>
      <c r="B96" s="6" t="s">
        <v>2762</v>
      </c>
      <c r="C96" s="17" t="s">
        <v>2763</v>
      </c>
      <c r="D96" s="18" t="s">
        <v>260</v>
      </c>
      <c r="E96" s="6" t="s">
        <v>2617</v>
      </c>
      <c r="F96" s="6" t="s">
        <v>44</v>
      </c>
      <c r="G96" s="7">
        <v>6.1699999999999999</v>
      </c>
      <c r="H96" s="7">
        <v>430</v>
      </c>
      <c r="I96" s="7">
        <v>0.080000000000000002</v>
      </c>
      <c r="J96" s="8">
        <v>0</v>
      </c>
      <c r="K96" s="8">
        <v>0</v>
      </c>
      <c r="L96" s="8">
        <v>0</v>
      </c>
      <c r="M96" s="52"/>
    </row>
    <row r="97" spans="1:13" ht="12.75">
      <c r="A97" s="52"/>
      <c r="B97" s="6" t="s">
        <v>2764</v>
      </c>
      <c r="C97" s="17" t="s">
        <v>2765</v>
      </c>
      <c r="D97" s="18" t="s">
        <v>260</v>
      </c>
      <c r="E97" s="6" t="s">
        <v>2617</v>
      </c>
      <c r="F97" s="6" t="s">
        <v>44</v>
      </c>
      <c r="G97" s="7">
        <v>-23.510000000000002</v>
      </c>
      <c r="H97" s="7">
        <v>71500</v>
      </c>
      <c r="I97" s="7">
        <v>-53.399999999999999</v>
      </c>
      <c r="J97" s="8">
        <v>0</v>
      </c>
      <c r="K97" s="8">
        <v>-0.023900000000000001</v>
      </c>
      <c r="L97" s="8">
        <v>0</v>
      </c>
      <c r="M97" s="52"/>
    </row>
    <row r="98" spans="1:13" ht="12.75">
      <c r="A98" s="52"/>
      <c r="B98" s="6" t="s">
        <v>2766</v>
      </c>
      <c r="C98" s="17" t="s">
        <v>2767</v>
      </c>
      <c r="D98" s="18" t="s">
        <v>260</v>
      </c>
      <c r="E98" s="6" t="s">
        <v>2617</v>
      </c>
      <c r="F98" s="6" t="s">
        <v>44</v>
      </c>
      <c r="G98" s="7">
        <v>-23.510000000000002</v>
      </c>
      <c r="H98" s="7">
        <v>3800</v>
      </c>
      <c r="I98" s="7">
        <v>-2.8399999999999999</v>
      </c>
      <c r="J98" s="8">
        <v>0</v>
      </c>
      <c r="K98" s="8">
        <v>-0.0012999999999999999</v>
      </c>
      <c r="L98" s="8">
        <v>0</v>
      </c>
      <c r="M98" s="52"/>
    </row>
    <row r="99" spans="1:13" ht="12.75">
      <c r="A99" s="52"/>
      <c r="B99" s="6" t="s">
        <v>2768</v>
      </c>
      <c r="C99" s="17" t="s">
        <v>2769</v>
      </c>
      <c r="D99" s="18" t="s">
        <v>260</v>
      </c>
      <c r="E99" s="6" t="s">
        <v>2617</v>
      </c>
      <c r="F99" s="6" t="s">
        <v>44</v>
      </c>
      <c r="G99" s="7">
        <v>-22.329999999999998</v>
      </c>
      <c r="H99" s="7">
        <v>14000</v>
      </c>
      <c r="I99" s="7">
        <v>-9.9299999999999997</v>
      </c>
      <c r="J99" s="8">
        <v>0</v>
      </c>
      <c r="K99" s="8">
        <v>-0.0044000000000000003</v>
      </c>
      <c r="L99" s="8">
        <v>0</v>
      </c>
      <c r="M99" s="52"/>
    </row>
    <row r="100" spans="1:13" ht="12.75">
      <c r="A100" s="52"/>
      <c r="B100" s="6" t="s">
        <v>2770</v>
      </c>
      <c r="C100" s="17" t="s">
        <v>2771</v>
      </c>
      <c r="D100" s="18" t="s">
        <v>260</v>
      </c>
      <c r="E100" s="6" t="s">
        <v>2617</v>
      </c>
      <c r="F100" s="6" t="s">
        <v>44</v>
      </c>
      <c r="G100" s="7">
        <v>-1777.49</v>
      </c>
      <c r="H100" s="7">
        <v>99</v>
      </c>
      <c r="I100" s="7">
        <v>-5.5899999999999999</v>
      </c>
      <c r="J100" s="8">
        <v>0</v>
      </c>
      <c r="K100" s="8">
        <v>-0.0025000000000000001</v>
      </c>
      <c r="L100" s="8">
        <v>0</v>
      </c>
      <c r="M100" s="52"/>
    </row>
    <row r="101" spans="1:13" ht="12.75">
      <c r="A101" s="52"/>
      <c r="B101" s="6" t="s">
        <v>2772</v>
      </c>
      <c r="C101" s="17" t="s">
        <v>2773</v>
      </c>
      <c r="D101" s="18" t="s">
        <v>260</v>
      </c>
      <c r="E101" s="6" t="s">
        <v>2617</v>
      </c>
      <c r="F101" s="6" t="s">
        <v>44</v>
      </c>
      <c r="G101" s="7">
        <v>-8.9299999999999997</v>
      </c>
      <c r="H101" s="7">
        <v>4500</v>
      </c>
      <c r="I101" s="7">
        <v>-1.28</v>
      </c>
      <c r="J101" s="8">
        <v>0</v>
      </c>
      <c r="K101" s="8">
        <v>-0.00059999999999999995</v>
      </c>
      <c r="L101" s="8">
        <v>0</v>
      </c>
      <c r="M101" s="52"/>
    </row>
    <row r="102" spans="1:13" ht="12.75">
      <c r="A102" s="52"/>
      <c r="B102" s="6" t="s">
        <v>2774</v>
      </c>
      <c r="C102" s="17" t="s">
        <v>2775</v>
      </c>
      <c r="D102" s="18" t="s">
        <v>260</v>
      </c>
      <c r="E102" s="6" t="s">
        <v>2617</v>
      </c>
      <c r="F102" s="6" t="s">
        <v>44</v>
      </c>
      <c r="G102" s="7">
        <v>-26.800000000000001</v>
      </c>
      <c r="H102" s="7">
        <v>2000</v>
      </c>
      <c r="I102" s="7">
        <v>-1.7</v>
      </c>
      <c r="J102" s="8">
        <v>0</v>
      </c>
      <c r="K102" s="8">
        <v>-0.00080000000000000004</v>
      </c>
      <c r="L102" s="8">
        <v>0</v>
      </c>
      <c r="M102" s="52"/>
    </row>
    <row r="103" spans="1:13" ht="12.75">
      <c r="A103" s="52"/>
      <c r="B103" s="6" t="s">
        <v>2776</v>
      </c>
      <c r="C103" s="17" t="s">
        <v>2777</v>
      </c>
      <c r="D103" s="18" t="s">
        <v>260</v>
      </c>
      <c r="E103" s="6" t="s">
        <v>2617</v>
      </c>
      <c r="F103" s="6" t="s">
        <v>44</v>
      </c>
      <c r="G103" s="7">
        <v>-17.870000000000001</v>
      </c>
      <c r="H103" s="7">
        <v>8300</v>
      </c>
      <c r="I103" s="7">
        <v>-4.71</v>
      </c>
      <c r="J103" s="8">
        <v>0</v>
      </c>
      <c r="K103" s="8">
        <v>-0.0020999999999999999</v>
      </c>
      <c r="L103" s="8">
        <v>0</v>
      </c>
      <c r="M103" s="52"/>
    </row>
    <row r="104" spans="1:13" ht="12.75">
      <c r="A104" s="52"/>
      <c r="B104" s="6" t="s">
        <v>2778</v>
      </c>
      <c r="C104" s="17" t="s">
        <v>2779</v>
      </c>
      <c r="D104" s="18" t="s">
        <v>260</v>
      </c>
      <c r="E104" s="6" t="s">
        <v>2617</v>
      </c>
      <c r="F104" s="6" t="s">
        <v>44</v>
      </c>
      <c r="G104" s="7">
        <v>-4466.29</v>
      </c>
      <c r="H104" s="7">
        <v>59</v>
      </c>
      <c r="I104" s="7">
        <v>-8.3699999999999992</v>
      </c>
      <c r="J104" s="8">
        <v>0</v>
      </c>
      <c r="K104" s="8">
        <v>-0.0037000000000000002</v>
      </c>
      <c r="L104" s="8">
        <v>0</v>
      </c>
      <c r="M104" s="52"/>
    </row>
    <row r="105" spans="1:13" ht="12.75">
      <c r="A105" s="52"/>
      <c r="B105" s="6" t="s">
        <v>2780</v>
      </c>
      <c r="C105" s="17" t="s">
        <v>2781</v>
      </c>
      <c r="D105" s="18" t="s">
        <v>260</v>
      </c>
      <c r="E105" s="6" t="s">
        <v>2617</v>
      </c>
      <c r="F105" s="6" t="s">
        <v>44</v>
      </c>
      <c r="G105" s="7">
        <v>625.27999999999997</v>
      </c>
      <c r="H105" s="7">
        <v>240</v>
      </c>
      <c r="I105" s="7">
        <v>4.7699999999999996</v>
      </c>
      <c r="J105" s="8">
        <v>0</v>
      </c>
      <c r="K105" s="8">
        <v>0.0020999999999999999</v>
      </c>
      <c r="L105" s="8">
        <v>0</v>
      </c>
      <c r="M105" s="52"/>
    </row>
    <row r="106" spans="1:13" ht="12.75">
      <c r="A106" s="52"/>
      <c r="B106" s="6" t="s">
        <v>2782</v>
      </c>
      <c r="C106" s="17" t="s">
        <v>2783</v>
      </c>
      <c r="D106" s="18" t="s">
        <v>260</v>
      </c>
      <c r="E106" s="6" t="s">
        <v>2617</v>
      </c>
      <c r="F106" s="6" t="s">
        <v>44</v>
      </c>
      <c r="G106" s="7">
        <v>3.1299999999999999</v>
      </c>
      <c r="H106" s="7">
        <v>30000</v>
      </c>
      <c r="I106" s="7">
        <v>2.98</v>
      </c>
      <c r="J106" s="8">
        <v>0</v>
      </c>
      <c r="K106" s="8">
        <v>0.0012999999999999999</v>
      </c>
      <c r="L106" s="8">
        <v>0</v>
      </c>
      <c r="M106" s="52"/>
    </row>
    <row r="107" spans="1:13" ht="12.75">
      <c r="A107" s="52"/>
      <c r="B107" s="6" t="s">
        <v>2784</v>
      </c>
      <c r="C107" s="17" t="s">
        <v>2785</v>
      </c>
      <c r="D107" s="18" t="s">
        <v>260</v>
      </c>
      <c r="E107" s="6" t="s">
        <v>2617</v>
      </c>
      <c r="F107" s="6" t="s">
        <v>44</v>
      </c>
      <c r="G107" s="7">
        <v>356.13999999999999</v>
      </c>
      <c r="H107" s="7">
        <v>153</v>
      </c>
      <c r="I107" s="7">
        <v>1.73</v>
      </c>
      <c r="J107" s="8">
        <v>0</v>
      </c>
      <c r="K107" s="8">
        <v>0.00080000000000000004</v>
      </c>
      <c r="L107" s="8">
        <v>0</v>
      </c>
      <c r="M107" s="52"/>
    </row>
    <row r="108" spans="1:13" ht="12.75">
      <c r="A108" s="52"/>
      <c r="B108" s="6" t="s">
        <v>2786</v>
      </c>
      <c r="C108" s="17" t="s">
        <v>2787</v>
      </c>
      <c r="D108" s="18" t="s">
        <v>260</v>
      </c>
      <c r="E108" s="6" t="s">
        <v>2617</v>
      </c>
      <c r="F108" s="6" t="s">
        <v>44</v>
      </c>
      <c r="G108" s="7">
        <v>-625.27999999999997</v>
      </c>
      <c r="H108" s="7">
        <v>25</v>
      </c>
      <c r="I108" s="7">
        <v>-0.5</v>
      </c>
      <c r="J108" s="8">
        <v>0</v>
      </c>
      <c r="K108" s="8">
        <v>-0.00020000000000000001</v>
      </c>
      <c r="L108" s="8">
        <v>0</v>
      </c>
      <c r="M108" s="52"/>
    </row>
    <row r="109" spans="1:13" ht="12.75">
      <c r="A109" s="52"/>
      <c r="B109" s="6" t="s">
        <v>2788</v>
      </c>
      <c r="C109" s="17" t="s">
        <v>2789</v>
      </c>
      <c r="D109" s="18" t="s">
        <v>260</v>
      </c>
      <c r="E109" s="6" t="s">
        <v>2617</v>
      </c>
      <c r="F109" s="6" t="s">
        <v>44</v>
      </c>
      <c r="G109" s="7">
        <v>-355.00999999999999</v>
      </c>
      <c r="H109" s="7">
        <v>78</v>
      </c>
      <c r="I109" s="7">
        <v>-0.88</v>
      </c>
      <c r="J109" s="8">
        <v>0</v>
      </c>
      <c r="K109" s="8">
        <v>-0.00040000000000000002</v>
      </c>
      <c r="L109" s="8">
        <v>0</v>
      </c>
      <c r="M109" s="52"/>
    </row>
    <row r="110" spans="1:13" ht="12.75">
      <c r="A110" s="52"/>
      <c r="B110" s="6" t="s">
        <v>2790</v>
      </c>
      <c r="C110" s="17" t="s">
        <v>2791</v>
      </c>
      <c r="D110" s="18" t="s">
        <v>260</v>
      </c>
      <c r="E110" s="6" t="s">
        <v>2617</v>
      </c>
      <c r="F110" s="6" t="s">
        <v>44</v>
      </c>
      <c r="G110" s="7">
        <v>-3.1299999999999999</v>
      </c>
      <c r="H110" s="7">
        <v>13600</v>
      </c>
      <c r="I110" s="7">
        <v>-1.3500000000000001</v>
      </c>
      <c r="J110" s="8">
        <v>0</v>
      </c>
      <c r="K110" s="8">
        <v>-0.00059999999999999995</v>
      </c>
      <c r="L110" s="8">
        <v>0</v>
      </c>
      <c r="M110" s="52"/>
    </row>
    <row r="111" spans="1:13" ht="12.75">
      <c r="A111" s="52"/>
      <c r="B111" s="6" t="s">
        <v>2792</v>
      </c>
      <c r="C111" s="17" t="s">
        <v>2793</v>
      </c>
      <c r="D111" s="18" t="s">
        <v>260</v>
      </c>
      <c r="E111" s="6" t="s">
        <v>2617</v>
      </c>
      <c r="F111" s="6" t="s">
        <v>44</v>
      </c>
      <c r="G111" s="7">
        <v>-687.14999999999998</v>
      </c>
      <c r="H111" s="7">
        <v>13</v>
      </c>
      <c r="I111" s="7">
        <v>-0.28000000000000003</v>
      </c>
      <c r="J111" s="8">
        <v>0</v>
      </c>
      <c r="K111" s="8">
        <v>-0.00010000000000000001</v>
      </c>
      <c r="L111" s="8">
        <v>0</v>
      </c>
      <c r="M111" s="52"/>
    </row>
    <row r="112" spans="1:13" ht="12.75">
      <c r="A112" s="52"/>
      <c r="B112" s="6" t="s">
        <v>2794</v>
      </c>
      <c r="C112" s="17" t="s">
        <v>2795</v>
      </c>
      <c r="D112" s="18" t="s">
        <v>260</v>
      </c>
      <c r="E112" s="6" t="s">
        <v>2617</v>
      </c>
      <c r="F112" s="6" t="s">
        <v>44</v>
      </c>
      <c r="G112" s="7">
        <v>-3.5699999999999998</v>
      </c>
      <c r="H112" s="7">
        <v>17500</v>
      </c>
      <c r="I112" s="7">
        <v>-1.99</v>
      </c>
      <c r="J112" s="8">
        <v>0</v>
      </c>
      <c r="K112" s="8">
        <v>-0.00089999999999999998</v>
      </c>
      <c r="L112" s="8">
        <v>0</v>
      </c>
      <c r="M112" s="52"/>
    </row>
    <row r="113" spans="1:13" ht="12.75">
      <c r="A113" s="52"/>
      <c r="B113" s="6" t="s">
        <v>2796</v>
      </c>
      <c r="C113" s="17" t="s">
        <v>2797</v>
      </c>
      <c r="D113" s="18" t="s">
        <v>260</v>
      </c>
      <c r="E113" s="6" t="s">
        <v>2617</v>
      </c>
      <c r="F113" s="6" t="s">
        <v>44</v>
      </c>
      <c r="G113" s="7">
        <v>-1.79</v>
      </c>
      <c r="H113" s="7">
        <v>20500</v>
      </c>
      <c r="I113" s="7">
        <v>-1.1599999999999999</v>
      </c>
      <c r="J113" s="8">
        <v>0</v>
      </c>
      <c r="K113" s="8">
        <v>-0.00050000000000000001</v>
      </c>
      <c r="L113" s="8">
        <v>0</v>
      </c>
      <c r="M113" s="52"/>
    </row>
    <row r="114" spans="1:13" ht="12.75">
      <c r="A114" s="52"/>
      <c r="B114" s="6" t="s">
        <v>2796</v>
      </c>
      <c r="C114" s="17" t="s">
        <v>2798</v>
      </c>
      <c r="D114" s="18" t="s">
        <v>260</v>
      </c>
      <c r="E114" s="6" t="s">
        <v>2617</v>
      </c>
      <c r="F114" s="6" t="s">
        <v>44</v>
      </c>
      <c r="G114" s="7">
        <v>-535.96000000000004</v>
      </c>
      <c r="H114" s="7">
        <v>205</v>
      </c>
      <c r="I114" s="7">
        <v>-3.4900000000000002</v>
      </c>
      <c r="J114" s="8">
        <v>0</v>
      </c>
      <c r="K114" s="8">
        <v>-0.0016000000000000001</v>
      </c>
      <c r="L114" s="8">
        <v>0</v>
      </c>
      <c r="M114" s="52"/>
    </row>
    <row r="115" spans="1:13" ht="12.75">
      <c r="A115" s="52"/>
      <c r="B115" s="6" t="s">
        <v>2799</v>
      </c>
      <c r="C115" s="17" t="s">
        <v>2800</v>
      </c>
      <c r="D115" s="18" t="s">
        <v>260</v>
      </c>
      <c r="E115" s="6" t="s">
        <v>2617</v>
      </c>
      <c r="F115" s="6" t="s">
        <v>44</v>
      </c>
      <c r="G115" s="7">
        <v>25.710000000000001</v>
      </c>
      <c r="H115" s="7">
        <v>150500</v>
      </c>
      <c r="I115" s="7">
        <v>122.89</v>
      </c>
      <c r="J115" s="8">
        <v>0</v>
      </c>
      <c r="K115" s="8">
        <v>0.054899999999999997</v>
      </c>
      <c r="L115" s="8">
        <v>0.00010000000000000001</v>
      </c>
      <c r="M115" s="52"/>
    </row>
    <row r="116" spans="1:13" ht="12.75">
      <c r="A116" s="52"/>
      <c r="B116" s="6" t="s">
        <v>2801</v>
      </c>
      <c r="C116" s="17" t="s">
        <v>2802</v>
      </c>
      <c r="D116" s="18" t="s">
        <v>260</v>
      </c>
      <c r="E116" s="6" t="s">
        <v>2617</v>
      </c>
      <c r="F116" s="6" t="s">
        <v>44</v>
      </c>
      <c r="G116" s="7">
        <v>-26.969999999999999</v>
      </c>
      <c r="H116" s="7">
        <v>642</v>
      </c>
      <c r="I116" s="7">
        <v>-0.55000000000000004</v>
      </c>
      <c r="J116" s="8">
        <v>0</v>
      </c>
      <c r="K116" s="8">
        <v>-0.00020000000000000001</v>
      </c>
      <c r="L116" s="8">
        <v>0</v>
      </c>
      <c r="M116" s="52"/>
    </row>
    <row r="117" spans="1:13" ht="12.75">
      <c r="A117" s="52"/>
      <c r="B117" s="6" t="s">
        <v>2803</v>
      </c>
      <c r="C117" s="17" t="s">
        <v>2804</v>
      </c>
      <c r="D117" s="18" t="s">
        <v>260</v>
      </c>
      <c r="E117" s="6" t="s">
        <v>2617</v>
      </c>
      <c r="F117" s="6" t="s">
        <v>44</v>
      </c>
      <c r="G117" s="7">
        <v>6.79</v>
      </c>
      <c r="H117" s="7">
        <v>100300</v>
      </c>
      <c r="I117" s="7">
        <v>21.640000000000001</v>
      </c>
      <c r="J117" s="8">
        <v>0</v>
      </c>
      <c r="K117" s="8">
        <v>0.0097000000000000003</v>
      </c>
      <c r="L117" s="8">
        <v>0</v>
      </c>
      <c r="M117" s="52"/>
    </row>
    <row r="118" spans="1:13" ht="12.75">
      <c r="A118" s="52"/>
      <c r="B118" s="6" t="s">
        <v>2805</v>
      </c>
      <c r="C118" s="17" t="s">
        <v>2806</v>
      </c>
      <c r="D118" s="18" t="s">
        <v>260</v>
      </c>
      <c r="E118" s="6" t="s">
        <v>2617</v>
      </c>
      <c r="F118" s="6" t="s">
        <v>44</v>
      </c>
      <c r="G118" s="7">
        <v>-16.18</v>
      </c>
      <c r="H118" s="7">
        <v>330</v>
      </c>
      <c r="I118" s="7">
        <v>-0.17000000000000001</v>
      </c>
      <c r="J118" s="8">
        <v>0</v>
      </c>
      <c r="K118" s="8">
        <v>-0.00010000000000000001</v>
      </c>
      <c r="L118" s="8">
        <v>0</v>
      </c>
      <c r="M118" s="52"/>
    </row>
    <row r="119" spans="1:13" ht="12.75">
      <c r="A119" s="52"/>
      <c r="B119" s="6" t="s">
        <v>2807</v>
      </c>
      <c r="C119" s="17" t="s">
        <v>2808</v>
      </c>
      <c r="D119" s="18" t="s">
        <v>260</v>
      </c>
      <c r="E119" s="6" t="s">
        <v>2617</v>
      </c>
      <c r="F119" s="6" t="s">
        <v>44</v>
      </c>
      <c r="G119" s="7">
        <v>13.060000000000001</v>
      </c>
      <c r="H119" s="7">
        <v>47500</v>
      </c>
      <c r="I119" s="7">
        <v>19.710000000000001</v>
      </c>
      <c r="J119" s="8">
        <v>0</v>
      </c>
      <c r="K119" s="8">
        <v>0.0088000000000000005</v>
      </c>
      <c r="L119" s="8">
        <v>0</v>
      </c>
      <c r="M119" s="52"/>
    </row>
    <row r="120" spans="1:13" ht="12.75">
      <c r="A120" s="52"/>
      <c r="B120" s="6" t="s">
        <v>2809</v>
      </c>
      <c r="C120" s="17" t="s">
        <v>2810</v>
      </c>
      <c r="D120" s="18" t="s">
        <v>260</v>
      </c>
      <c r="E120" s="6" t="s">
        <v>2617</v>
      </c>
      <c r="F120" s="6" t="s">
        <v>44</v>
      </c>
      <c r="G120" s="7">
        <v>-25.710000000000001</v>
      </c>
      <c r="H120" s="7">
        <v>45500</v>
      </c>
      <c r="I120" s="7">
        <v>-37.149999999999999</v>
      </c>
      <c r="J120" s="8">
        <v>0</v>
      </c>
      <c r="K120" s="8">
        <v>-0.0166</v>
      </c>
      <c r="L120" s="8">
        <v>0</v>
      </c>
      <c r="M120" s="52"/>
    </row>
    <row r="121" spans="1:13" ht="12.75">
      <c r="A121" s="52"/>
      <c r="B121" s="6" t="s">
        <v>2811</v>
      </c>
      <c r="C121" s="17" t="s">
        <v>2812</v>
      </c>
      <c r="D121" s="18" t="s">
        <v>260</v>
      </c>
      <c r="E121" s="6" t="s">
        <v>2617</v>
      </c>
      <c r="F121" s="6" t="s">
        <v>44</v>
      </c>
      <c r="G121" s="7">
        <v>-6.79</v>
      </c>
      <c r="H121" s="7">
        <v>18100</v>
      </c>
      <c r="I121" s="7">
        <v>-3.9100000000000001</v>
      </c>
      <c r="J121" s="8">
        <v>0</v>
      </c>
      <c r="K121" s="8">
        <v>-0.0016999999999999999</v>
      </c>
      <c r="L121" s="8">
        <v>0</v>
      </c>
      <c r="M121" s="52"/>
    </row>
    <row r="122" spans="1:13" ht="12.75">
      <c r="A122" s="52"/>
      <c r="B122" s="6" t="s">
        <v>2813</v>
      </c>
      <c r="C122" s="17" t="s">
        <v>2814</v>
      </c>
      <c r="D122" s="18" t="s">
        <v>260</v>
      </c>
      <c r="E122" s="6" t="s">
        <v>2617</v>
      </c>
      <c r="F122" s="6" t="s">
        <v>44</v>
      </c>
      <c r="G122" s="7">
        <v>-13.060000000000001</v>
      </c>
      <c r="H122" s="7">
        <v>6800</v>
      </c>
      <c r="I122" s="7">
        <v>-2.8199999999999998</v>
      </c>
      <c r="J122" s="8">
        <v>0</v>
      </c>
      <c r="K122" s="8">
        <v>-0.0012999999999999999</v>
      </c>
      <c r="L122" s="8">
        <v>0</v>
      </c>
      <c r="M122" s="52"/>
    </row>
    <row r="123" spans="1:13" ht="12.75">
      <c r="A123" s="52"/>
      <c r="B123" s="6" t="s">
        <v>2815</v>
      </c>
      <c r="C123" s="17" t="s">
        <v>2816</v>
      </c>
      <c r="D123" s="18" t="s">
        <v>260</v>
      </c>
      <c r="E123" s="6" t="s">
        <v>2617</v>
      </c>
      <c r="F123" s="6" t="s">
        <v>44</v>
      </c>
      <c r="G123" s="7">
        <v>-6.79</v>
      </c>
      <c r="H123" s="7">
        <v>20200</v>
      </c>
      <c r="I123" s="7">
        <v>-4.3600000000000003</v>
      </c>
      <c r="J123" s="8">
        <v>0</v>
      </c>
      <c r="K123" s="8">
        <v>-0.0019</v>
      </c>
      <c r="L123" s="8">
        <v>0</v>
      </c>
      <c r="M123" s="52"/>
    </row>
    <row r="124" spans="1:13" ht="12.75">
      <c r="A124" s="52"/>
      <c r="B124" s="6" t="s">
        <v>2817</v>
      </c>
      <c r="C124" s="17" t="s">
        <v>2818</v>
      </c>
      <c r="D124" s="18" t="s">
        <v>260</v>
      </c>
      <c r="E124" s="6" t="s">
        <v>2617</v>
      </c>
      <c r="F124" s="6" t="s">
        <v>44</v>
      </c>
      <c r="G124" s="7">
        <v>16.949999999999999</v>
      </c>
      <c r="H124" s="7">
        <v>76</v>
      </c>
      <c r="I124" s="7">
        <v>0.040000000000000001</v>
      </c>
      <c r="J124" s="8">
        <v>0</v>
      </c>
      <c r="K124" s="8">
        <v>0</v>
      </c>
      <c r="L124" s="8">
        <v>0</v>
      </c>
      <c r="M124" s="52"/>
    </row>
    <row r="125" spans="1:13" ht="12.75">
      <c r="A125" s="52"/>
      <c r="B125" s="6" t="s">
        <v>2819</v>
      </c>
      <c r="C125" s="17" t="s">
        <v>2820</v>
      </c>
      <c r="D125" s="18" t="s">
        <v>260</v>
      </c>
      <c r="E125" s="6" t="s">
        <v>2617</v>
      </c>
      <c r="F125" s="6" t="s">
        <v>44</v>
      </c>
      <c r="G125" s="7">
        <v>16.199999999999999</v>
      </c>
      <c r="H125" s="7">
        <v>16</v>
      </c>
      <c r="I125" s="7">
        <v>0.01</v>
      </c>
      <c r="J125" s="8">
        <v>0</v>
      </c>
      <c r="K125" s="8">
        <v>0</v>
      </c>
      <c r="L125" s="8">
        <v>0</v>
      </c>
      <c r="M125" s="52"/>
    </row>
    <row r="126" spans="1:13" ht="12.75">
      <c r="A126" s="52"/>
      <c r="B126" s="6" t="s">
        <v>2821</v>
      </c>
      <c r="C126" s="17" t="s">
        <v>2822</v>
      </c>
      <c r="D126" s="18" t="s">
        <v>260</v>
      </c>
      <c r="E126" s="6" t="s">
        <v>2617</v>
      </c>
      <c r="F126" s="6" t="s">
        <v>44</v>
      </c>
      <c r="G126" s="7">
        <v>-25.710000000000001</v>
      </c>
      <c r="H126" s="7">
        <v>41000</v>
      </c>
      <c r="I126" s="7">
        <v>-33.479999999999997</v>
      </c>
      <c r="J126" s="8">
        <v>0</v>
      </c>
      <c r="K126" s="8">
        <v>-0.014999999999999999</v>
      </c>
      <c r="L126" s="8">
        <v>0</v>
      </c>
      <c r="M126" s="52"/>
    </row>
    <row r="127" spans="1:13" ht="12.75">
      <c r="A127" s="52"/>
      <c r="B127" s="6" t="s">
        <v>2823</v>
      </c>
      <c r="C127" s="17" t="s">
        <v>2824</v>
      </c>
      <c r="D127" s="18" t="s">
        <v>260</v>
      </c>
      <c r="E127" s="6" t="s">
        <v>2617</v>
      </c>
      <c r="F127" s="6" t="s">
        <v>44</v>
      </c>
      <c r="G127" s="7">
        <v>-13.060000000000001</v>
      </c>
      <c r="H127" s="7">
        <v>28300</v>
      </c>
      <c r="I127" s="7">
        <v>-11.74</v>
      </c>
      <c r="J127" s="8">
        <v>0</v>
      </c>
      <c r="K127" s="8">
        <v>-0.0051999999999999998</v>
      </c>
      <c r="L127" s="8">
        <v>0</v>
      </c>
      <c r="M127" s="52"/>
    </row>
    <row r="128" spans="1:13" ht="12.75">
      <c r="A128" s="52"/>
      <c r="B128" s="6" t="s">
        <v>2825</v>
      </c>
      <c r="C128" s="17" t="s">
        <v>2826</v>
      </c>
      <c r="D128" s="18" t="s">
        <v>260</v>
      </c>
      <c r="E128" s="6" t="s">
        <v>2617</v>
      </c>
      <c r="F128" s="6" t="s">
        <v>44</v>
      </c>
      <c r="G128" s="7">
        <v>-8.4800000000000004</v>
      </c>
      <c r="H128" s="7">
        <v>357</v>
      </c>
      <c r="I128" s="7">
        <v>-0.10000000000000001</v>
      </c>
      <c r="J128" s="8">
        <v>0</v>
      </c>
      <c r="K128" s="8">
        <v>0</v>
      </c>
      <c r="L128" s="8">
        <v>0</v>
      </c>
      <c r="M128" s="52"/>
    </row>
    <row r="129" spans="1:13" ht="12.75">
      <c r="A129" s="52"/>
      <c r="B129" s="6" t="s">
        <v>2827</v>
      </c>
      <c r="C129" s="17" t="s">
        <v>2828</v>
      </c>
      <c r="D129" s="18" t="s">
        <v>260</v>
      </c>
      <c r="E129" s="6" t="s">
        <v>2617</v>
      </c>
      <c r="F129" s="6" t="s">
        <v>44</v>
      </c>
      <c r="G129" s="7">
        <v>893.28999999999996</v>
      </c>
      <c r="H129" s="7">
        <v>10</v>
      </c>
      <c r="I129" s="7">
        <v>0.28000000000000003</v>
      </c>
      <c r="J129" s="8">
        <v>0</v>
      </c>
      <c r="K129" s="8">
        <v>0.00010000000000000001</v>
      </c>
      <c r="L129" s="8">
        <v>0</v>
      </c>
      <c r="M129" s="52"/>
    </row>
    <row r="130" spans="1:13" ht="12.75">
      <c r="A130" s="52"/>
      <c r="B130" s="6" t="s">
        <v>2829</v>
      </c>
      <c r="C130" s="17" t="s">
        <v>2830</v>
      </c>
      <c r="D130" s="18" t="s">
        <v>260</v>
      </c>
      <c r="E130" s="6" t="s">
        <v>2617</v>
      </c>
      <c r="F130" s="6" t="s">
        <v>44</v>
      </c>
      <c r="G130" s="7">
        <v>-879.72000000000003</v>
      </c>
      <c r="H130" s="7">
        <v>33</v>
      </c>
      <c r="I130" s="7">
        <v>-0.92000000000000004</v>
      </c>
      <c r="J130" s="8">
        <v>0</v>
      </c>
      <c r="K130" s="8">
        <v>-0.00040000000000000002</v>
      </c>
      <c r="L130" s="8">
        <v>0</v>
      </c>
      <c r="M130" s="52"/>
    </row>
    <row r="131" spans="1:13" ht="12.75">
      <c r="A131" s="52"/>
      <c r="B131" s="6" t="s">
        <v>2831</v>
      </c>
      <c r="C131" s="17" t="s">
        <v>2832</v>
      </c>
      <c r="D131" s="18" t="s">
        <v>260</v>
      </c>
      <c r="E131" s="6" t="s">
        <v>2617</v>
      </c>
      <c r="F131" s="6" t="s">
        <v>44</v>
      </c>
      <c r="G131" s="7">
        <v>-891.05999999999995</v>
      </c>
      <c r="H131" s="7">
        <v>203</v>
      </c>
      <c r="I131" s="7">
        <v>-5.7400000000000002</v>
      </c>
      <c r="J131" s="8">
        <v>0</v>
      </c>
      <c r="K131" s="8">
        <v>-0.0025999999999999999</v>
      </c>
      <c r="L131" s="8">
        <v>0</v>
      </c>
      <c r="M131" s="52"/>
    </row>
    <row r="132" spans="1:13" ht="12.75">
      <c r="A132" s="52"/>
      <c r="B132" s="6" t="s">
        <v>2831</v>
      </c>
      <c r="C132" s="17" t="s">
        <v>2832</v>
      </c>
      <c r="D132" s="18" t="s">
        <v>260</v>
      </c>
      <c r="E132" s="6" t="s">
        <v>2617</v>
      </c>
      <c r="F132" s="6" t="s">
        <v>44</v>
      </c>
      <c r="G132" s="7">
        <v>-17.870000000000001</v>
      </c>
      <c r="H132" s="7">
        <v>21500</v>
      </c>
      <c r="I132" s="7">
        <v>-12.199999999999999</v>
      </c>
      <c r="J132" s="8">
        <v>0</v>
      </c>
      <c r="K132" s="8">
        <v>-0.0054999999999999997</v>
      </c>
      <c r="L132" s="8">
        <v>0</v>
      </c>
      <c r="M132" s="52"/>
    </row>
    <row r="133" spans="1:13" ht="12.75">
      <c r="A133" s="52"/>
      <c r="B133" s="6" t="s">
        <v>2833</v>
      </c>
      <c r="C133" s="17" t="s">
        <v>2834</v>
      </c>
      <c r="D133" s="18" t="s">
        <v>260</v>
      </c>
      <c r="E133" s="6" t="s">
        <v>2617</v>
      </c>
      <c r="F133" s="6" t="s">
        <v>44</v>
      </c>
      <c r="G133" s="7">
        <v>-9.25</v>
      </c>
      <c r="H133" s="7">
        <v>323</v>
      </c>
      <c r="I133" s="7">
        <v>-0.089999999999999997</v>
      </c>
      <c r="J133" s="8">
        <v>0</v>
      </c>
      <c r="K133" s="8">
        <v>0</v>
      </c>
      <c r="L133" s="8">
        <v>0</v>
      </c>
      <c r="M133" s="52"/>
    </row>
    <row r="134" spans="1:13" ht="12.75">
      <c r="A134" s="52"/>
      <c r="B134" s="6" t="s">
        <v>2835</v>
      </c>
      <c r="C134" s="17" t="s">
        <v>2836</v>
      </c>
      <c r="D134" s="18" t="s">
        <v>260</v>
      </c>
      <c r="E134" s="6" t="s">
        <v>2617</v>
      </c>
      <c r="F134" s="6" t="s">
        <v>44</v>
      </c>
      <c r="G134" s="7">
        <v>-37.759999999999998</v>
      </c>
      <c r="H134" s="7">
        <v>29</v>
      </c>
      <c r="I134" s="7">
        <v>-0.029999999999999999</v>
      </c>
      <c r="J134" s="8">
        <v>0</v>
      </c>
      <c r="K134" s="8">
        <v>0</v>
      </c>
      <c r="L134" s="8">
        <v>0</v>
      </c>
      <c r="M134" s="52"/>
    </row>
    <row r="135" spans="1:13" ht="12.75">
      <c r="A135" s="52"/>
      <c r="B135" s="6" t="s">
        <v>2837</v>
      </c>
      <c r="C135" s="17" t="s">
        <v>2838</v>
      </c>
      <c r="D135" s="18" t="s">
        <v>260</v>
      </c>
      <c r="E135" s="6" t="s">
        <v>2617</v>
      </c>
      <c r="F135" s="6" t="s">
        <v>44</v>
      </c>
      <c r="G135" s="7">
        <v>-37.689999999999998</v>
      </c>
      <c r="H135" s="7">
        <v>7</v>
      </c>
      <c r="I135" s="7">
        <v>-0.01</v>
      </c>
      <c r="J135" s="8">
        <v>0</v>
      </c>
      <c r="K135" s="8">
        <v>0</v>
      </c>
      <c r="L135" s="8">
        <v>0</v>
      </c>
      <c r="M135" s="52"/>
    </row>
    <row r="136" spans="1:13" ht="12.75">
      <c r="A136" s="52"/>
      <c r="B136" s="6" t="s">
        <v>2839</v>
      </c>
      <c r="C136" s="17" t="s">
        <v>2840</v>
      </c>
      <c r="D136" s="18" t="s">
        <v>260</v>
      </c>
      <c r="E136" s="6" t="s">
        <v>2617</v>
      </c>
      <c r="F136" s="6" t="s">
        <v>44</v>
      </c>
      <c r="G136" s="7">
        <v>9.3800000000000008</v>
      </c>
      <c r="H136" s="7">
        <v>57000</v>
      </c>
      <c r="I136" s="7">
        <v>16.98</v>
      </c>
      <c r="J136" s="8">
        <v>0</v>
      </c>
      <c r="K136" s="8">
        <v>0.0076</v>
      </c>
      <c r="L136" s="8">
        <v>0</v>
      </c>
      <c r="M136" s="52"/>
    </row>
    <row r="137" spans="1:13" ht="12.75">
      <c r="A137" s="52"/>
      <c r="B137" s="6" t="s">
        <v>2841</v>
      </c>
      <c r="C137" s="17" t="s">
        <v>2842</v>
      </c>
      <c r="D137" s="18" t="s">
        <v>260</v>
      </c>
      <c r="E137" s="6" t="s">
        <v>2617</v>
      </c>
      <c r="F137" s="6" t="s">
        <v>44</v>
      </c>
      <c r="G137" s="7">
        <v>1.8</v>
      </c>
      <c r="H137" s="7">
        <v>33000</v>
      </c>
      <c r="I137" s="7">
        <v>1.8899999999999999</v>
      </c>
      <c r="J137" s="8">
        <v>0</v>
      </c>
      <c r="K137" s="8">
        <v>0.00080000000000000004</v>
      </c>
      <c r="L137" s="8">
        <v>0</v>
      </c>
      <c r="M137" s="52"/>
    </row>
    <row r="138" spans="1:13" ht="12.75">
      <c r="A138" s="52"/>
      <c r="B138" s="6" t="s">
        <v>2843</v>
      </c>
      <c r="C138" s="17" t="s">
        <v>2844</v>
      </c>
      <c r="D138" s="18" t="s">
        <v>260</v>
      </c>
      <c r="E138" s="6" t="s">
        <v>2617</v>
      </c>
      <c r="F138" s="6" t="s">
        <v>44</v>
      </c>
      <c r="G138" s="7">
        <v>-9.3800000000000008</v>
      </c>
      <c r="H138" s="7">
        <v>14000</v>
      </c>
      <c r="I138" s="7">
        <v>-4.1699999999999999</v>
      </c>
      <c r="J138" s="8">
        <v>0</v>
      </c>
      <c r="K138" s="8">
        <v>-0.0019</v>
      </c>
      <c r="L138" s="8">
        <v>0</v>
      </c>
      <c r="M138" s="52"/>
    </row>
    <row r="139" spans="1:13" ht="12.75">
      <c r="A139" s="52"/>
      <c r="B139" s="6" t="s">
        <v>2845</v>
      </c>
      <c r="C139" s="17" t="s">
        <v>2846</v>
      </c>
      <c r="D139" s="18" t="s">
        <v>260</v>
      </c>
      <c r="E139" s="6" t="s">
        <v>2617</v>
      </c>
      <c r="F139" s="6" t="s">
        <v>44</v>
      </c>
      <c r="G139" s="7">
        <v>-1.8</v>
      </c>
      <c r="H139" s="7">
        <v>7500</v>
      </c>
      <c r="I139" s="7">
        <v>-0.42999999999999999</v>
      </c>
      <c r="J139" s="8">
        <v>0</v>
      </c>
      <c r="K139" s="8">
        <v>-0.00020000000000000001</v>
      </c>
      <c r="L139" s="8">
        <v>0</v>
      </c>
      <c r="M139" s="52"/>
    </row>
    <row r="140" spans="1:13" ht="12.75">
      <c r="A140" s="52"/>
      <c r="B140" s="6" t="s">
        <v>2847</v>
      </c>
      <c r="C140" s="17" t="s">
        <v>2848</v>
      </c>
      <c r="D140" s="18" t="s">
        <v>260</v>
      </c>
      <c r="E140" s="6" t="s">
        <v>2617</v>
      </c>
      <c r="F140" s="6" t="s">
        <v>44</v>
      </c>
      <c r="G140" s="7">
        <v>-9.3800000000000008</v>
      </c>
      <c r="H140" s="7">
        <v>8700</v>
      </c>
      <c r="I140" s="7">
        <v>-2.5899999999999999</v>
      </c>
      <c r="J140" s="8">
        <v>0</v>
      </c>
      <c r="K140" s="8">
        <v>-0.0011999999999999999</v>
      </c>
      <c r="L140" s="8">
        <v>0</v>
      </c>
      <c r="M140" s="52"/>
    </row>
    <row r="141" spans="1:13" ht="12.75">
      <c r="A141" s="52"/>
      <c r="B141" s="6" t="s">
        <v>2849</v>
      </c>
      <c r="C141" s="17" t="s">
        <v>2850</v>
      </c>
      <c r="D141" s="18" t="s">
        <v>260</v>
      </c>
      <c r="E141" s="6" t="s">
        <v>2617</v>
      </c>
      <c r="F141" s="6" t="s">
        <v>44</v>
      </c>
      <c r="G141" s="7">
        <v>-3.5899999999999999</v>
      </c>
      <c r="H141" s="7">
        <v>17000</v>
      </c>
      <c r="I141" s="7">
        <v>-1.94</v>
      </c>
      <c r="J141" s="8">
        <v>0</v>
      </c>
      <c r="K141" s="8">
        <v>-0.00089999999999999998</v>
      </c>
      <c r="L141" s="8">
        <v>0</v>
      </c>
      <c r="M141" s="52"/>
    </row>
    <row r="142" spans="1:13" ht="12.75">
      <c r="A142" s="52"/>
      <c r="B142" s="6" t="s">
        <v>2851</v>
      </c>
      <c r="C142" s="17" t="s">
        <v>2852</v>
      </c>
      <c r="D142" s="18" t="s">
        <v>260</v>
      </c>
      <c r="E142" s="6" t="s">
        <v>2617</v>
      </c>
      <c r="F142" s="6" t="s">
        <v>44</v>
      </c>
      <c r="G142" s="7">
        <v>-0.45000000000000001</v>
      </c>
      <c r="H142" s="7">
        <v>17000</v>
      </c>
      <c r="I142" s="7">
        <v>-0.23999999999999999</v>
      </c>
      <c r="J142" s="8">
        <v>0</v>
      </c>
      <c r="K142" s="8">
        <v>-0.00010000000000000001</v>
      </c>
      <c r="L142" s="8">
        <v>0</v>
      </c>
      <c r="M142" s="52"/>
    </row>
    <row r="143" spans="1:13" ht="12.75">
      <c r="A143" s="52"/>
      <c r="B143" s="6" t="s">
        <v>2853</v>
      </c>
      <c r="C143" s="17" t="s">
        <v>2854</v>
      </c>
      <c r="D143" s="18" t="s">
        <v>260</v>
      </c>
      <c r="E143" s="6" t="s">
        <v>2617</v>
      </c>
      <c r="F143" s="6" t="s">
        <v>44</v>
      </c>
      <c r="G143" s="7">
        <v>-178.38999999999999</v>
      </c>
      <c r="H143" s="7">
        <v>338</v>
      </c>
      <c r="I143" s="7">
        <v>-1.9099999999999999</v>
      </c>
      <c r="J143" s="8">
        <v>0</v>
      </c>
      <c r="K143" s="8">
        <v>-0.00089999999999999998</v>
      </c>
      <c r="L143" s="8">
        <v>0</v>
      </c>
      <c r="M143" s="52"/>
    </row>
    <row r="144" spans="1:13" ht="12.75">
      <c r="A144" s="52"/>
      <c r="B144" s="6" t="s">
        <v>2855</v>
      </c>
      <c r="C144" s="17" t="s">
        <v>2856</v>
      </c>
      <c r="D144" s="18" t="s">
        <v>260</v>
      </c>
      <c r="E144" s="6" t="s">
        <v>2617</v>
      </c>
      <c r="F144" s="6" t="s">
        <v>44</v>
      </c>
      <c r="G144" s="7">
        <v>-446.63</v>
      </c>
      <c r="H144" s="7">
        <v>635</v>
      </c>
      <c r="I144" s="7">
        <v>-9.0099999999999998</v>
      </c>
      <c r="J144" s="8">
        <v>0</v>
      </c>
      <c r="K144" s="8">
        <v>-0.0040000000000000001</v>
      </c>
      <c r="L144" s="8">
        <v>0</v>
      </c>
      <c r="M144" s="52"/>
    </row>
    <row r="145" spans="1:13" ht="12.75">
      <c r="A145" s="52"/>
      <c r="B145" s="6" t="s">
        <v>2857</v>
      </c>
      <c r="C145" s="17" t="s">
        <v>2858</v>
      </c>
      <c r="D145" s="18" t="s">
        <v>260</v>
      </c>
      <c r="E145" s="6" t="s">
        <v>2617</v>
      </c>
      <c r="F145" s="6" t="s">
        <v>44</v>
      </c>
      <c r="G145" s="7">
        <v>16.949999999999999</v>
      </c>
      <c r="H145" s="7">
        <v>411</v>
      </c>
      <c r="I145" s="7">
        <v>0.22</v>
      </c>
      <c r="J145" s="8">
        <v>0</v>
      </c>
      <c r="K145" s="8">
        <v>0.00010000000000000001</v>
      </c>
      <c r="L145" s="8">
        <v>0</v>
      </c>
      <c r="M145" s="52"/>
    </row>
    <row r="146" spans="1:13" ht="12.75">
      <c r="A146" s="52"/>
      <c r="B146" s="6" t="s">
        <v>2859</v>
      </c>
      <c r="C146" s="17" t="s">
        <v>2860</v>
      </c>
      <c r="D146" s="18" t="s">
        <v>260</v>
      </c>
      <c r="E146" s="6" t="s">
        <v>2617</v>
      </c>
      <c r="F146" s="6" t="s">
        <v>44</v>
      </c>
      <c r="G146" s="7">
        <v>-3.8500000000000001</v>
      </c>
      <c r="H146" s="7">
        <v>325</v>
      </c>
      <c r="I146" s="7">
        <v>-0.040000000000000001</v>
      </c>
      <c r="J146" s="8">
        <v>0</v>
      </c>
      <c r="K146" s="8">
        <v>0</v>
      </c>
      <c r="L146" s="8">
        <v>0</v>
      </c>
      <c r="M146" s="52"/>
    </row>
    <row r="147" spans="1:13" ht="12.75">
      <c r="A147" s="52"/>
      <c r="B147" s="6" t="s">
        <v>2861</v>
      </c>
      <c r="C147" s="17" t="s">
        <v>2862</v>
      </c>
      <c r="D147" s="18" t="s">
        <v>260</v>
      </c>
      <c r="E147" s="6" t="s">
        <v>2617</v>
      </c>
      <c r="F147" s="6" t="s">
        <v>44</v>
      </c>
      <c r="G147" s="7">
        <v>-3.0800000000000001</v>
      </c>
      <c r="H147" s="7">
        <v>440</v>
      </c>
      <c r="I147" s="7">
        <v>-0.040000000000000001</v>
      </c>
      <c r="J147" s="8">
        <v>0</v>
      </c>
      <c r="K147" s="8">
        <v>0</v>
      </c>
      <c r="L147" s="8">
        <v>0</v>
      </c>
      <c r="M147" s="52"/>
    </row>
    <row r="148" spans="1:13" ht="12.75">
      <c r="A148" s="52"/>
      <c r="B148" s="6" t="s">
        <v>2863</v>
      </c>
      <c r="C148" s="17" t="s">
        <v>2864</v>
      </c>
      <c r="D148" s="18" t="s">
        <v>260</v>
      </c>
      <c r="E148" s="6" t="s">
        <v>2617</v>
      </c>
      <c r="F148" s="6" t="s">
        <v>44</v>
      </c>
      <c r="G148" s="7">
        <v>5.5599999999999996</v>
      </c>
      <c r="H148" s="7">
        <v>15500</v>
      </c>
      <c r="I148" s="7">
        <v>2.7400000000000002</v>
      </c>
      <c r="J148" s="8">
        <v>0</v>
      </c>
      <c r="K148" s="8">
        <v>0.0011999999999999999</v>
      </c>
      <c r="L148" s="8">
        <v>0</v>
      </c>
      <c r="M148" s="52"/>
    </row>
    <row r="149" spans="1:13" ht="12.75">
      <c r="A149" s="52"/>
      <c r="B149" s="6" t="s">
        <v>2865</v>
      </c>
      <c r="C149" s="17" t="s">
        <v>2866</v>
      </c>
      <c r="D149" s="18" t="s">
        <v>260</v>
      </c>
      <c r="E149" s="6" t="s">
        <v>2617</v>
      </c>
      <c r="F149" s="6" t="s">
        <v>44</v>
      </c>
      <c r="G149" s="7">
        <v>-5.5599999999999996</v>
      </c>
      <c r="H149" s="7">
        <v>5700</v>
      </c>
      <c r="I149" s="7">
        <v>-1.01</v>
      </c>
      <c r="J149" s="8">
        <v>0</v>
      </c>
      <c r="K149" s="8">
        <v>-0.00040000000000000002</v>
      </c>
      <c r="L149" s="8">
        <v>0</v>
      </c>
      <c r="M149" s="52"/>
    </row>
    <row r="150" spans="1:13" ht="12.75">
      <c r="A150" s="52"/>
      <c r="B150" s="6" t="s">
        <v>2867</v>
      </c>
      <c r="C150" s="17" t="s">
        <v>2868</v>
      </c>
      <c r="D150" s="18" t="s">
        <v>260</v>
      </c>
      <c r="E150" s="6" t="s">
        <v>2617</v>
      </c>
      <c r="F150" s="6" t="s">
        <v>44</v>
      </c>
      <c r="G150" s="7">
        <v>55.479999999999997</v>
      </c>
      <c r="H150" s="7">
        <v>193</v>
      </c>
      <c r="I150" s="7">
        <v>0.34000000000000002</v>
      </c>
      <c r="J150" s="8">
        <v>0</v>
      </c>
      <c r="K150" s="8">
        <v>0.00020000000000000001</v>
      </c>
      <c r="L150" s="8">
        <v>0</v>
      </c>
      <c r="M150" s="52"/>
    </row>
    <row r="151" spans="1:13" ht="12.75">
      <c r="A151" s="52"/>
      <c r="B151" s="6" t="s">
        <v>2869</v>
      </c>
      <c r="C151" s="17" t="s">
        <v>2870</v>
      </c>
      <c r="D151" s="18" t="s">
        <v>260</v>
      </c>
      <c r="E151" s="6" t="s">
        <v>2617</v>
      </c>
      <c r="F151" s="6" t="s">
        <v>44</v>
      </c>
      <c r="G151" s="7">
        <v>-44.659999999999997</v>
      </c>
      <c r="H151" s="7">
        <v>327</v>
      </c>
      <c r="I151" s="7">
        <v>-0.46000000000000002</v>
      </c>
      <c r="J151" s="8">
        <v>0</v>
      </c>
      <c r="K151" s="8">
        <v>-0.00020000000000000001</v>
      </c>
      <c r="L151" s="8">
        <v>0</v>
      </c>
      <c r="M151" s="52"/>
    </row>
    <row r="152" spans="1:13" ht="12.75">
      <c r="A152" s="52"/>
      <c r="B152" s="6" t="s">
        <v>2871</v>
      </c>
      <c r="C152" s="17" t="s">
        <v>2872</v>
      </c>
      <c r="D152" s="18" t="s">
        <v>260</v>
      </c>
      <c r="E152" s="6" t="s">
        <v>2617</v>
      </c>
      <c r="F152" s="6" t="s">
        <v>44</v>
      </c>
      <c r="G152" s="7">
        <v>-44.659999999999997</v>
      </c>
      <c r="H152" s="7">
        <v>254</v>
      </c>
      <c r="I152" s="7">
        <v>-0.35999999999999999</v>
      </c>
      <c r="J152" s="8">
        <v>0</v>
      </c>
      <c r="K152" s="8">
        <v>-0.00020000000000000001</v>
      </c>
      <c r="L152" s="8">
        <v>0</v>
      </c>
      <c r="M152" s="52"/>
    </row>
    <row r="153" spans="1:13" ht="12.75">
      <c r="A153" s="52"/>
      <c r="B153" s="6" t="s">
        <v>2873</v>
      </c>
      <c r="C153" s="17" t="s">
        <v>2874</v>
      </c>
      <c r="D153" s="18" t="s">
        <v>260</v>
      </c>
      <c r="E153" s="6" t="s">
        <v>2617</v>
      </c>
      <c r="F153" s="6" t="s">
        <v>44</v>
      </c>
      <c r="G153" s="7">
        <v>-53.170000000000002</v>
      </c>
      <c r="H153" s="7">
        <v>64</v>
      </c>
      <c r="I153" s="7">
        <v>-0.11</v>
      </c>
      <c r="J153" s="8">
        <v>0</v>
      </c>
      <c r="K153" s="8">
        <v>0</v>
      </c>
      <c r="L153" s="8">
        <v>0</v>
      </c>
      <c r="M153" s="52"/>
    </row>
    <row r="154" spans="1:13" ht="12.75">
      <c r="A154" s="52"/>
      <c r="B154" s="6" t="s">
        <v>2875</v>
      </c>
      <c r="C154" s="17" t="s">
        <v>2876</v>
      </c>
      <c r="D154" s="18" t="s">
        <v>260</v>
      </c>
      <c r="E154" s="6" t="s">
        <v>2617</v>
      </c>
      <c r="F154" s="6" t="s">
        <v>44</v>
      </c>
      <c r="G154" s="7">
        <v>-83.219999999999999</v>
      </c>
      <c r="H154" s="7">
        <v>801</v>
      </c>
      <c r="I154" s="7">
        <v>-2.1200000000000001</v>
      </c>
      <c r="J154" s="8">
        <v>0</v>
      </c>
      <c r="K154" s="8">
        <v>-0.00089999999999999998</v>
      </c>
      <c r="L154" s="8">
        <v>0</v>
      </c>
      <c r="M154" s="52"/>
    </row>
    <row r="155" spans="1:13" ht="12.75">
      <c r="A155" s="52"/>
      <c r="B155" s="6" t="s">
        <v>2877</v>
      </c>
      <c r="C155" s="17" t="s">
        <v>2878</v>
      </c>
      <c r="D155" s="18" t="s">
        <v>260</v>
      </c>
      <c r="E155" s="6" t="s">
        <v>2617</v>
      </c>
      <c r="F155" s="6" t="s">
        <v>44</v>
      </c>
      <c r="G155" s="7">
        <v>13.59</v>
      </c>
      <c r="H155" s="7">
        <v>33000</v>
      </c>
      <c r="I155" s="7">
        <v>14.24</v>
      </c>
      <c r="J155" s="8">
        <v>0</v>
      </c>
      <c r="K155" s="8">
        <v>0.0064000000000000003</v>
      </c>
      <c r="L155" s="8">
        <v>0</v>
      </c>
      <c r="M155" s="52"/>
    </row>
    <row r="156" spans="1:13" ht="12.75">
      <c r="A156" s="52"/>
      <c r="B156" s="6" t="s">
        <v>2879</v>
      </c>
      <c r="C156" s="17" t="s">
        <v>2880</v>
      </c>
      <c r="D156" s="18" t="s">
        <v>260</v>
      </c>
      <c r="E156" s="6" t="s">
        <v>2617</v>
      </c>
      <c r="F156" s="6" t="s">
        <v>44</v>
      </c>
      <c r="G156" s="7">
        <v>-27.170000000000002</v>
      </c>
      <c r="H156" s="7">
        <v>12500</v>
      </c>
      <c r="I156" s="7">
        <v>-10.789999999999999</v>
      </c>
      <c r="J156" s="8">
        <v>0</v>
      </c>
      <c r="K156" s="8">
        <v>-0.0047999999999999996</v>
      </c>
      <c r="L156" s="8">
        <v>0</v>
      </c>
      <c r="M156" s="52"/>
    </row>
    <row r="157" spans="1:13" ht="12.75">
      <c r="A157" s="52"/>
      <c r="B157" s="6" t="s">
        <v>2881</v>
      </c>
      <c r="C157" s="17" t="s">
        <v>2882</v>
      </c>
      <c r="D157" s="18" t="s">
        <v>260</v>
      </c>
      <c r="E157" s="6" t="s">
        <v>2617</v>
      </c>
      <c r="F157" s="6" t="s">
        <v>44</v>
      </c>
      <c r="G157" s="7">
        <v>-88.829999999999998</v>
      </c>
      <c r="H157" s="7">
        <v>15700</v>
      </c>
      <c r="I157" s="7">
        <v>-44.289999999999999</v>
      </c>
      <c r="J157" s="8">
        <v>0</v>
      </c>
      <c r="K157" s="8">
        <v>-0.019800000000000002</v>
      </c>
      <c r="L157" s="8">
        <v>0</v>
      </c>
      <c r="M157" s="52"/>
    </row>
    <row r="158" spans="1:13" ht="12.75">
      <c r="A158" s="52"/>
      <c r="B158" s="6" t="s">
        <v>2883</v>
      </c>
      <c r="C158" s="17" t="s">
        <v>2884</v>
      </c>
      <c r="D158" s="18" t="s">
        <v>260</v>
      </c>
      <c r="E158" s="6" t="s">
        <v>2617</v>
      </c>
      <c r="F158" s="6" t="s">
        <v>44</v>
      </c>
      <c r="G158" s="7">
        <v>88.829999999999998</v>
      </c>
      <c r="H158" s="7">
        <v>32500</v>
      </c>
      <c r="I158" s="7">
        <v>91.689999999999998</v>
      </c>
      <c r="J158" s="8">
        <v>0</v>
      </c>
      <c r="K158" s="8">
        <v>0.041000000000000002</v>
      </c>
      <c r="L158" s="8">
        <v>0.00010000000000000001</v>
      </c>
      <c r="M158" s="52"/>
    </row>
    <row r="159" spans="1:13" ht="12.75">
      <c r="A159" s="52"/>
      <c r="B159" s="6" t="s">
        <v>2885</v>
      </c>
      <c r="C159" s="17" t="s">
        <v>2886</v>
      </c>
      <c r="D159" s="18" t="s">
        <v>260</v>
      </c>
      <c r="E159" s="6" t="s">
        <v>2617</v>
      </c>
      <c r="F159" s="6" t="s">
        <v>44</v>
      </c>
      <c r="G159" s="7">
        <v>-88.829999999999998</v>
      </c>
      <c r="H159" s="7">
        <v>8700</v>
      </c>
      <c r="I159" s="7">
        <v>-24.550000000000001</v>
      </c>
      <c r="J159" s="8">
        <v>0</v>
      </c>
      <c r="K159" s="8">
        <v>-0.010999999999999999</v>
      </c>
      <c r="L159" s="8">
        <v>0</v>
      </c>
      <c r="M159" s="52"/>
    </row>
    <row r="160" spans="1:13" ht="12.75">
      <c r="A160" s="52"/>
      <c r="B160" s="6" t="s">
        <v>2887</v>
      </c>
      <c r="C160" s="17" t="s">
        <v>2888</v>
      </c>
      <c r="D160" s="18" t="s">
        <v>260</v>
      </c>
      <c r="E160" s="6" t="s">
        <v>2617</v>
      </c>
      <c r="F160" s="6" t="s">
        <v>44</v>
      </c>
      <c r="G160" s="7">
        <v>96.629999999999995</v>
      </c>
      <c r="H160" s="7">
        <v>20000</v>
      </c>
      <c r="I160" s="7">
        <v>61.380000000000003</v>
      </c>
      <c r="J160" s="8">
        <v>0</v>
      </c>
      <c r="K160" s="8">
        <v>0.027400000000000001</v>
      </c>
      <c r="L160" s="8">
        <v>0</v>
      </c>
      <c r="M160" s="52"/>
    </row>
    <row r="161" spans="1:13" ht="12.75">
      <c r="A161" s="52"/>
      <c r="B161" s="6" t="s">
        <v>2889</v>
      </c>
      <c r="C161" s="17" t="s">
        <v>2890</v>
      </c>
      <c r="D161" s="18" t="s">
        <v>260</v>
      </c>
      <c r="E161" s="6" t="s">
        <v>2617</v>
      </c>
      <c r="F161" s="6" t="s">
        <v>44</v>
      </c>
      <c r="G161" s="7">
        <v>-5.3600000000000003</v>
      </c>
      <c r="H161" s="7">
        <v>19500</v>
      </c>
      <c r="I161" s="7">
        <v>-3.3199999999999998</v>
      </c>
      <c r="J161" s="8">
        <v>0</v>
      </c>
      <c r="K161" s="8">
        <v>-0.0015</v>
      </c>
      <c r="L161" s="8">
        <v>0</v>
      </c>
      <c r="M161" s="52"/>
    </row>
    <row r="162" spans="1:13" ht="12.75">
      <c r="A162" s="52"/>
      <c r="B162" s="6" t="s">
        <v>2891</v>
      </c>
      <c r="C162" s="17" t="s">
        <v>2892</v>
      </c>
      <c r="D162" s="18" t="s">
        <v>260</v>
      </c>
      <c r="E162" s="6" t="s">
        <v>2617</v>
      </c>
      <c r="F162" s="6" t="s">
        <v>44</v>
      </c>
      <c r="G162" s="7">
        <v>-23.690000000000001</v>
      </c>
      <c r="H162" s="7">
        <v>43000</v>
      </c>
      <c r="I162" s="7">
        <v>-32.350000000000001</v>
      </c>
      <c r="J162" s="8">
        <v>0</v>
      </c>
      <c r="K162" s="8">
        <v>-0.014500000000000001</v>
      </c>
      <c r="L162" s="8">
        <v>0</v>
      </c>
      <c r="M162" s="52"/>
    </row>
    <row r="163" spans="1:13" ht="12.75">
      <c r="A163" s="52"/>
      <c r="B163" s="6" t="s">
        <v>2893</v>
      </c>
      <c r="C163" s="17" t="s">
        <v>2894</v>
      </c>
      <c r="D163" s="18" t="s">
        <v>260</v>
      </c>
      <c r="E163" s="6" t="s">
        <v>2617</v>
      </c>
      <c r="F163" s="6" t="s">
        <v>44</v>
      </c>
      <c r="G163" s="7">
        <v>-121.73</v>
      </c>
      <c r="H163" s="7">
        <v>6000</v>
      </c>
      <c r="I163" s="7">
        <v>-23.199999999999999</v>
      </c>
      <c r="J163" s="8">
        <v>0</v>
      </c>
      <c r="K163" s="8">
        <v>-0.0104</v>
      </c>
      <c r="L163" s="8">
        <v>0</v>
      </c>
      <c r="M163" s="52"/>
    </row>
    <row r="164" spans="1:13" ht="12.75">
      <c r="A164" s="52"/>
      <c r="B164" s="6" t="s">
        <v>2895</v>
      </c>
      <c r="C164" s="17" t="s">
        <v>2896</v>
      </c>
      <c r="D164" s="18" t="s">
        <v>260</v>
      </c>
      <c r="E164" s="6" t="s">
        <v>2617</v>
      </c>
      <c r="F164" s="6" t="s">
        <v>44</v>
      </c>
      <c r="G164" s="7">
        <v>-26.800000000000001</v>
      </c>
      <c r="H164" s="7">
        <v>3000</v>
      </c>
      <c r="I164" s="7">
        <v>-2.5499999999999998</v>
      </c>
      <c r="J164" s="8">
        <v>0</v>
      </c>
      <c r="K164" s="8">
        <v>-0.0011000000000000001</v>
      </c>
      <c r="L164" s="8">
        <v>0</v>
      </c>
      <c r="M164" s="52"/>
    </row>
    <row r="165" spans="1:13" ht="12.75">
      <c r="A165" s="52"/>
      <c r="B165" s="6" t="s">
        <v>2897</v>
      </c>
      <c r="C165" s="17" t="s">
        <v>2898</v>
      </c>
      <c r="D165" s="18" t="s">
        <v>260</v>
      </c>
      <c r="E165" s="6" t="s">
        <v>2617</v>
      </c>
      <c r="F165" s="6" t="s">
        <v>44</v>
      </c>
      <c r="G165" s="7">
        <v>-9152.3299999999999</v>
      </c>
      <c r="H165" s="7">
        <v>30</v>
      </c>
      <c r="I165" s="7">
        <v>-8.7200000000000006</v>
      </c>
      <c r="J165" s="8">
        <v>0</v>
      </c>
      <c r="K165" s="8">
        <v>-0.0038999999999999998</v>
      </c>
      <c r="L165" s="8">
        <v>0</v>
      </c>
      <c r="M165" s="52"/>
    </row>
    <row r="166" spans="1:13" ht="12.75">
      <c r="A166" s="52"/>
      <c r="B166" s="6" t="s">
        <v>2899</v>
      </c>
      <c r="C166" s="17" t="s">
        <v>2900</v>
      </c>
      <c r="D166" s="18" t="s">
        <v>260</v>
      </c>
      <c r="E166" s="6" t="s">
        <v>2617</v>
      </c>
      <c r="F166" s="6" t="s">
        <v>44</v>
      </c>
      <c r="G166" s="7">
        <v>11.710000000000001</v>
      </c>
      <c r="H166" s="7">
        <v>23800</v>
      </c>
      <c r="I166" s="7">
        <v>8.8499999999999996</v>
      </c>
      <c r="J166" s="8">
        <v>0</v>
      </c>
      <c r="K166" s="8">
        <v>0.0040000000000000001</v>
      </c>
      <c r="L166" s="8">
        <v>0</v>
      </c>
      <c r="M166" s="52"/>
    </row>
    <row r="167" spans="1:13" ht="12.75">
      <c r="A167" s="52"/>
      <c r="B167" s="6" t="s">
        <v>2901</v>
      </c>
      <c r="C167" s="17" t="s">
        <v>2902</v>
      </c>
      <c r="D167" s="18" t="s">
        <v>260</v>
      </c>
      <c r="E167" s="6" t="s">
        <v>2617</v>
      </c>
      <c r="F167" s="6" t="s">
        <v>44</v>
      </c>
      <c r="G167" s="7">
        <v>-11.710000000000001</v>
      </c>
      <c r="H167" s="7">
        <v>9900</v>
      </c>
      <c r="I167" s="7">
        <v>-3.6800000000000002</v>
      </c>
      <c r="J167" s="8">
        <v>0</v>
      </c>
      <c r="K167" s="8">
        <v>-0.0016000000000000001</v>
      </c>
      <c r="L167" s="8">
        <v>0</v>
      </c>
      <c r="M167" s="52"/>
    </row>
    <row r="168" spans="1:13" ht="12.75">
      <c r="A168" s="52"/>
      <c r="B168" s="6" t="s">
        <v>2903</v>
      </c>
      <c r="C168" s="17" t="s">
        <v>2904</v>
      </c>
      <c r="D168" s="18" t="s">
        <v>260</v>
      </c>
      <c r="E168" s="6" t="s">
        <v>2617</v>
      </c>
      <c r="F168" s="6" t="s">
        <v>44</v>
      </c>
      <c r="G168" s="7">
        <v>-5.8499999999999996</v>
      </c>
      <c r="H168" s="7">
        <v>43000</v>
      </c>
      <c r="I168" s="7">
        <v>-7.9900000000000002</v>
      </c>
      <c r="J168" s="8">
        <v>0</v>
      </c>
      <c r="K168" s="8">
        <v>-0.0035999999999999999</v>
      </c>
      <c r="L168" s="8">
        <v>0</v>
      </c>
      <c r="M168" s="52"/>
    </row>
    <row r="169" spans="1:13" ht="12.75">
      <c r="A169" s="52"/>
      <c r="B169" s="6" t="s">
        <v>2905</v>
      </c>
      <c r="C169" s="17" t="s">
        <v>2906</v>
      </c>
      <c r="D169" s="18" t="s">
        <v>260</v>
      </c>
      <c r="E169" s="6" t="s">
        <v>2617</v>
      </c>
      <c r="F169" s="6" t="s">
        <v>44</v>
      </c>
      <c r="G169" s="7">
        <v>5.3600000000000003</v>
      </c>
      <c r="H169" s="7">
        <v>37500</v>
      </c>
      <c r="I169" s="7">
        <v>6.3799999999999999</v>
      </c>
      <c r="J169" s="8">
        <v>0</v>
      </c>
      <c r="K169" s="8">
        <v>0.0028999999999999998</v>
      </c>
      <c r="L169" s="8">
        <v>0</v>
      </c>
      <c r="M169" s="52"/>
    </row>
    <row r="170" spans="1:13" ht="12.75">
      <c r="A170" s="52"/>
      <c r="B170" s="6" t="s">
        <v>2907</v>
      </c>
      <c r="C170" s="17" t="s">
        <v>2908</v>
      </c>
      <c r="D170" s="18" t="s">
        <v>260</v>
      </c>
      <c r="E170" s="6" t="s">
        <v>2617</v>
      </c>
      <c r="F170" s="6" t="s">
        <v>44</v>
      </c>
      <c r="G170" s="7">
        <v>-5.3600000000000003</v>
      </c>
      <c r="H170" s="7">
        <v>6500</v>
      </c>
      <c r="I170" s="7">
        <v>-1.1100000000000001</v>
      </c>
      <c r="J170" s="8">
        <v>0</v>
      </c>
      <c r="K170" s="8">
        <v>-0.00050000000000000001</v>
      </c>
      <c r="L170" s="8">
        <v>0</v>
      </c>
      <c r="M170" s="52"/>
    </row>
    <row r="171" spans="1:13" ht="12.75">
      <c r="A171" s="52"/>
      <c r="B171" s="6" t="s">
        <v>2909</v>
      </c>
      <c r="C171" s="17" t="s">
        <v>2910</v>
      </c>
      <c r="D171" s="18" t="s">
        <v>260</v>
      </c>
      <c r="E171" s="6" t="s">
        <v>2617</v>
      </c>
      <c r="F171" s="6" t="s">
        <v>44</v>
      </c>
      <c r="G171" s="7">
        <v>-2.6800000000000002</v>
      </c>
      <c r="H171" s="7">
        <v>11500</v>
      </c>
      <c r="I171" s="7">
        <v>-0.97999999999999998</v>
      </c>
      <c r="J171" s="8">
        <v>0</v>
      </c>
      <c r="K171" s="8">
        <v>-0.00040000000000000002</v>
      </c>
      <c r="L171" s="8">
        <v>0</v>
      </c>
      <c r="M171" s="52"/>
    </row>
    <row r="172" spans="1:13" ht="12.75">
      <c r="A172" s="52"/>
      <c r="B172" s="6" t="s">
        <v>2911</v>
      </c>
      <c r="C172" s="17" t="s">
        <v>2912</v>
      </c>
      <c r="D172" s="18" t="s">
        <v>260</v>
      </c>
      <c r="E172" s="6" t="s">
        <v>2617</v>
      </c>
      <c r="F172" s="6" t="s">
        <v>44</v>
      </c>
      <c r="G172" s="7">
        <v>-2.6800000000000002</v>
      </c>
      <c r="H172" s="7">
        <v>27000</v>
      </c>
      <c r="I172" s="7">
        <v>-2.2999999999999998</v>
      </c>
      <c r="J172" s="8">
        <v>0</v>
      </c>
      <c r="K172" s="8">
        <v>-0.001</v>
      </c>
      <c r="L172" s="8">
        <v>0</v>
      </c>
      <c r="M172" s="52"/>
    </row>
    <row r="173" spans="1:13" ht="12.75">
      <c r="A173" s="52"/>
      <c r="B173" s="6" t="s">
        <v>2913</v>
      </c>
      <c r="C173" s="17" t="s">
        <v>2914</v>
      </c>
      <c r="D173" s="18" t="s">
        <v>260</v>
      </c>
      <c r="E173" s="6" t="s">
        <v>2617</v>
      </c>
      <c r="F173" s="6" t="s">
        <v>44</v>
      </c>
      <c r="G173" s="7">
        <v>36.579999999999998</v>
      </c>
      <c r="H173" s="7">
        <v>8700</v>
      </c>
      <c r="I173" s="7">
        <v>10.109999999999999</v>
      </c>
      <c r="J173" s="8">
        <v>0</v>
      </c>
      <c r="K173" s="8">
        <v>0.0044999999999999997</v>
      </c>
      <c r="L173" s="8">
        <v>0</v>
      </c>
      <c r="M173" s="52"/>
    </row>
    <row r="174" spans="1:13" ht="12.75">
      <c r="A174" s="52"/>
      <c r="B174" s="6" t="s">
        <v>2915</v>
      </c>
      <c r="C174" s="17" t="s">
        <v>2916</v>
      </c>
      <c r="D174" s="18" t="s">
        <v>260</v>
      </c>
      <c r="E174" s="6" t="s">
        <v>2617</v>
      </c>
      <c r="F174" s="6" t="s">
        <v>44</v>
      </c>
      <c r="G174" s="7">
        <v>49.539999999999999</v>
      </c>
      <c r="H174" s="7">
        <v>2500</v>
      </c>
      <c r="I174" s="7">
        <v>3.9300000000000002</v>
      </c>
      <c r="J174" s="8">
        <v>0</v>
      </c>
      <c r="K174" s="8">
        <v>0.0018</v>
      </c>
      <c r="L174" s="8">
        <v>0</v>
      </c>
      <c r="M174" s="52"/>
    </row>
    <row r="175" spans="1:13" ht="12.75">
      <c r="A175" s="52"/>
      <c r="B175" s="6" t="s">
        <v>2917</v>
      </c>
      <c r="C175" s="17" t="s">
        <v>2918</v>
      </c>
      <c r="D175" s="18" t="s">
        <v>260</v>
      </c>
      <c r="E175" s="6" t="s">
        <v>2617</v>
      </c>
      <c r="F175" s="6" t="s">
        <v>44</v>
      </c>
      <c r="G175" s="7">
        <v>-36.579999999999998</v>
      </c>
      <c r="H175" s="7">
        <v>2100</v>
      </c>
      <c r="I175" s="7">
        <v>-2.4399999999999999</v>
      </c>
      <c r="J175" s="8">
        <v>0</v>
      </c>
      <c r="K175" s="8">
        <v>-0.0011000000000000001</v>
      </c>
      <c r="L175" s="8">
        <v>0</v>
      </c>
      <c r="M175" s="52"/>
    </row>
    <row r="176" spans="1:13" ht="12.75">
      <c r="A176" s="52"/>
      <c r="B176" s="6" t="s">
        <v>2919</v>
      </c>
      <c r="C176" s="17" t="s">
        <v>2920</v>
      </c>
      <c r="D176" s="18" t="s">
        <v>260</v>
      </c>
      <c r="E176" s="6" t="s">
        <v>2617</v>
      </c>
      <c r="F176" s="6" t="s">
        <v>44</v>
      </c>
      <c r="G176" s="7">
        <v>-49.539999999999999</v>
      </c>
      <c r="H176" s="7">
        <v>2600</v>
      </c>
      <c r="I176" s="7">
        <v>-4.0899999999999999</v>
      </c>
      <c r="J176" s="8">
        <v>0</v>
      </c>
      <c r="K176" s="8">
        <v>-0.0018</v>
      </c>
      <c r="L176" s="8">
        <v>0</v>
      </c>
      <c r="M176" s="52"/>
    </row>
    <row r="177" spans="1:13" ht="12.75">
      <c r="A177" s="52"/>
      <c r="B177" s="6" t="s">
        <v>2921</v>
      </c>
      <c r="C177" s="17" t="s">
        <v>2922</v>
      </c>
      <c r="D177" s="18" t="s">
        <v>260</v>
      </c>
      <c r="E177" s="6" t="s">
        <v>2617</v>
      </c>
      <c r="F177" s="6" t="s">
        <v>44</v>
      </c>
      <c r="G177" s="7">
        <v>35.530000000000001</v>
      </c>
      <c r="H177" s="7">
        <v>600</v>
      </c>
      <c r="I177" s="7">
        <v>0.68000000000000005</v>
      </c>
      <c r="J177" s="8">
        <v>0</v>
      </c>
      <c r="K177" s="8">
        <v>0.00029999999999999997</v>
      </c>
      <c r="L177" s="8">
        <v>0</v>
      </c>
      <c r="M177" s="52"/>
    </row>
    <row r="178" spans="1:13" ht="12.75">
      <c r="A178" s="52"/>
      <c r="B178" s="6" t="s">
        <v>2923</v>
      </c>
      <c r="C178" s="17" t="s">
        <v>2924</v>
      </c>
      <c r="D178" s="18" t="s">
        <v>260</v>
      </c>
      <c r="E178" s="6" t="s">
        <v>2617</v>
      </c>
      <c r="F178" s="6" t="s">
        <v>44</v>
      </c>
      <c r="G178" s="7">
        <v>-35.539999999999999</v>
      </c>
      <c r="H178" s="7">
        <v>200</v>
      </c>
      <c r="I178" s="7">
        <v>-0.23000000000000001</v>
      </c>
      <c r="J178" s="8">
        <v>0</v>
      </c>
      <c r="K178" s="8">
        <v>-0.00010000000000000001</v>
      </c>
      <c r="L178" s="8">
        <v>0</v>
      </c>
      <c r="M178" s="52"/>
    </row>
    <row r="179" spans="1:13" ht="12.75">
      <c r="A179" s="52"/>
      <c r="B179" s="6" t="s">
        <v>2925</v>
      </c>
      <c r="C179" s="17" t="s">
        <v>2926</v>
      </c>
      <c r="D179" s="18" t="s">
        <v>260</v>
      </c>
      <c r="E179" s="6" t="s">
        <v>2617</v>
      </c>
      <c r="F179" s="6" t="s">
        <v>44</v>
      </c>
      <c r="G179" s="7">
        <v>-36.579999999999998</v>
      </c>
      <c r="H179" s="7">
        <v>113000</v>
      </c>
      <c r="I179" s="7">
        <v>-131.27000000000001</v>
      </c>
      <c r="J179" s="8">
        <v>0</v>
      </c>
      <c r="K179" s="8">
        <v>-0.058700000000000002</v>
      </c>
      <c r="L179" s="8">
        <v>-0.00010000000000000001</v>
      </c>
      <c r="M179" s="52"/>
    </row>
    <row r="180" spans="1:13" ht="12.75">
      <c r="A180" s="52"/>
      <c r="B180" s="6" t="s">
        <v>2927</v>
      </c>
      <c r="C180" s="17" t="s">
        <v>2928</v>
      </c>
      <c r="D180" s="18" t="s">
        <v>260</v>
      </c>
      <c r="E180" s="6" t="s">
        <v>2617</v>
      </c>
      <c r="F180" s="6" t="s">
        <v>44</v>
      </c>
      <c r="G180" s="7">
        <v>-35.530000000000001</v>
      </c>
      <c r="H180" s="7">
        <v>126500</v>
      </c>
      <c r="I180" s="7">
        <v>-142.75999999999999</v>
      </c>
      <c r="J180" s="8">
        <v>0</v>
      </c>
      <c r="K180" s="8">
        <v>-0.063799999999999996</v>
      </c>
      <c r="L180" s="8">
        <v>-0.00010000000000000001</v>
      </c>
      <c r="M180" s="52"/>
    </row>
    <row r="181" spans="1:13" ht="12.75">
      <c r="A181" s="52"/>
      <c r="B181" s="6" t="s">
        <v>2929</v>
      </c>
      <c r="C181" s="17" t="s">
        <v>2930</v>
      </c>
      <c r="D181" s="18" t="s">
        <v>260</v>
      </c>
      <c r="E181" s="6" t="s">
        <v>2617</v>
      </c>
      <c r="F181" s="6" t="s">
        <v>44</v>
      </c>
      <c r="G181" s="7">
        <v>-18.809999999999999</v>
      </c>
      <c r="H181" s="7">
        <v>197500</v>
      </c>
      <c r="I181" s="7">
        <v>-118</v>
      </c>
      <c r="J181" s="8">
        <v>0</v>
      </c>
      <c r="K181" s="8">
        <v>-0.0528</v>
      </c>
      <c r="L181" s="8">
        <v>-0.00010000000000000001</v>
      </c>
      <c r="M181" s="52"/>
    </row>
    <row r="182" spans="1:13" ht="12.75">
      <c r="A182" s="52"/>
      <c r="B182" s="6" t="s">
        <v>2931</v>
      </c>
      <c r="C182" s="17" t="s">
        <v>2932</v>
      </c>
      <c r="D182" s="18" t="s">
        <v>260</v>
      </c>
      <c r="E182" s="6" t="s">
        <v>2617</v>
      </c>
      <c r="F182" s="6" t="s">
        <v>44</v>
      </c>
      <c r="G182" s="7">
        <v>-30.73</v>
      </c>
      <c r="H182" s="7">
        <v>199000</v>
      </c>
      <c r="I182" s="7">
        <v>-194.19</v>
      </c>
      <c r="J182" s="8">
        <v>0</v>
      </c>
      <c r="K182" s="8">
        <v>-0.086800000000000002</v>
      </c>
      <c r="L182" s="8">
        <v>-0.00010000000000000001</v>
      </c>
      <c r="M182" s="52"/>
    </row>
    <row r="183" spans="1:13" ht="12.75">
      <c r="A183" s="52"/>
      <c r="B183" s="6" t="s">
        <v>2933</v>
      </c>
      <c r="C183" s="17" t="s">
        <v>2934</v>
      </c>
      <c r="D183" s="18" t="s">
        <v>260</v>
      </c>
      <c r="E183" s="6" t="s">
        <v>2617</v>
      </c>
      <c r="F183" s="6" t="s">
        <v>44</v>
      </c>
      <c r="G183" s="7">
        <v>36.619999999999997</v>
      </c>
      <c r="H183" s="7">
        <v>44000</v>
      </c>
      <c r="I183" s="7">
        <v>51.18</v>
      </c>
      <c r="J183" s="8">
        <v>0</v>
      </c>
      <c r="K183" s="8">
        <v>0.0229</v>
      </c>
      <c r="L183" s="8">
        <v>0</v>
      </c>
      <c r="M183" s="52"/>
    </row>
    <row r="184" spans="1:13" ht="12.75">
      <c r="A184" s="52"/>
      <c r="B184" s="6" t="s">
        <v>2935</v>
      </c>
      <c r="C184" s="17" t="s">
        <v>2936</v>
      </c>
      <c r="D184" s="18" t="s">
        <v>260</v>
      </c>
      <c r="E184" s="6" t="s">
        <v>2617</v>
      </c>
      <c r="F184" s="6" t="s">
        <v>44</v>
      </c>
      <c r="G184" s="7">
        <v>-36.619999999999997</v>
      </c>
      <c r="H184" s="7">
        <v>11500</v>
      </c>
      <c r="I184" s="7">
        <v>-13.380000000000001</v>
      </c>
      <c r="J184" s="8">
        <v>0</v>
      </c>
      <c r="K184" s="8">
        <v>-0.0060000000000000001</v>
      </c>
      <c r="L184" s="8">
        <v>0</v>
      </c>
      <c r="M184" s="52"/>
    </row>
    <row r="185" spans="1:13" ht="12.75">
      <c r="A185" s="52"/>
      <c r="B185" s="6" t="s">
        <v>2937</v>
      </c>
      <c r="C185" s="17" t="s">
        <v>2938</v>
      </c>
      <c r="D185" s="18" t="s">
        <v>260</v>
      </c>
      <c r="E185" s="6" t="s">
        <v>2617</v>
      </c>
      <c r="F185" s="6" t="s">
        <v>44</v>
      </c>
      <c r="G185" s="7">
        <v>-33.939999999999998</v>
      </c>
      <c r="H185" s="7">
        <v>24500</v>
      </c>
      <c r="I185" s="7">
        <v>-26.41</v>
      </c>
      <c r="J185" s="8">
        <v>0</v>
      </c>
      <c r="K185" s="8">
        <v>-0.0118</v>
      </c>
      <c r="L185" s="8">
        <v>0</v>
      </c>
      <c r="M185" s="52"/>
    </row>
    <row r="186" spans="1:13" ht="12.75">
      <c r="A186" s="52"/>
      <c r="B186" s="6" t="s">
        <v>2939</v>
      </c>
      <c r="C186" s="17" t="s">
        <v>2940</v>
      </c>
      <c r="D186" s="18" t="s">
        <v>260</v>
      </c>
      <c r="E186" s="6" t="s">
        <v>2617</v>
      </c>
      <c r="F186" s="6" t="s">
        <v>44</v>
      </c>
      <c r="G186" s="7">
        <v>-2.6800000000000002</v>
      </c>
      <c r="H186" s="7">
        <v>30700</v>
      </c>
      <c r="I186" s="7">
        <v>-2.6099999999999999</v>
      </c>
      <c r="J186" s="8">
        <v>0</v>
      </c>
      <c r="K186" s="8">
        <v>-0.0011999999999999999</v>
      </c>
      <c r="L186" s="8">
        <v>0</v>
      </c>
      <c r="M186" s="52"/>
    </row>
    <row r="187" spans="1:13" ht="12.75">
      <c r="A187" s="52"/>
      <c r="B187" s="6" t="s">
        <v>2941</v>
      </c>
      <c r="C187" s="17" t="s">
        <v>2942</v>
      </c>
      <c r="D187" s="18" t="s">
        <v>260</v>
      </c>
      <c r="E187" s="6" t="s">
        <v>2617</v>
      </c>
      <c r="F187" s="6" t="s">
        <v>44</v>
      </c>
      <c r="G187" s="7">
        <v>-12.51</v>
      </c>
      <c r="H187" s="7">
        <v>18000</v>
      </c>
      <c r="I187" s="7">
        <v>-7.1500000000000004</v>
      </c>
      <c r="J187" s="8">
        <v>0</v>
      </c>
      <c r="K187" s="8">
        <v>-0.0032000000000000002</v>
      </c>
      <c r="L187" s="8">
        <v>0</v>
      </c>
      <c r="M187" s="52"/>
    </row>
    <row r="188" spans="1:13" ht="12.75">
      <c r="A188" s="52"/>
      <c r="B188" s="6" t="s">
        <v>2943</v>
      </c>
      <c r="C188" s="17" t="s">
        <v>2944</v>
      </c>
      <c r="D188" s="18" t="s">
        <v>260</v>
      </c>
      <c r="E188" s="6" t="s">
        <v>2617</v>
      </c>
      <c r="F188" s="6" t="s">
        <v>44</v>
      </c>
      <c r="G188" s="7">
        <v>-25.899999999999999</v>
      </c>
      <c r="H188" s="7">
        <v>12500</v>
      </c>
      <c r="I188" s="7">
        <v>-10.279999999999999</v>
      </c>
      <c r="J188" s="8">
        <v>0</v>
      </c>
      <c r="K188" s="8">
        <v>-0.0045999999999999999</v>
      </c>
      <c r="L188" s="8">
        <v>0</v>
      </c>
      <c r="M188" s="52"/>
    </row>
    <row r="189" spans="1:13" ht="12.75">
      <c r="A189" s="52"/>
      <c r="B189" s="6" t="s">
        <v>2945</v>
      </c>
      <c r="C189" s="17" t="s">
        <v>2946</v>
      </c>
      <c r="D189" s="18" t="s">
        <v>260</v>
      </c>
      <c r="E189" s="6" t="s">
        <v>2617</v>
      </c>
      <c r="F189" s="6" t="s">
        <v>44</v>
      </c>
      <c r="G189" s="7">
        <v>-1.79</v>
      </c>
      <c r="H189" s="7">
        <v>23000</v>
      </c>
      <c r="I189" s="7">
        <v>-1.3100000000000001</v>
      </c>
      <c r="J189" s="8">
        <v>0</v>
      </c>
      <c r="K189" s="8">
        <v>-0.00059999999999999995</v>
      </c>
      <c r="L189" s="8">
        <v>0</v>
      </c>
      <c r="M189" s="52"/>
    </row>
    <row r="190" spans="1:13" ht="12.75">
      <c r="A190" s="52"/>
      <c r="B190" s="6" t="s">
        <v>2947</v>
      </c>
      <c r="C190" s="17" t="s">
        <v>2948</v>
      </c>
      <c r="D190" s="18" t="s">
        <v>260</v>
      </c>
      <c r="E190" s="6" t="s">
        <v>2617</v>
      </c>
      <c r="F190" s="6" t="s">
        <v>44</v>
      </c>
      <c r="G190" s="7">
        <v>17.719999999999999</v>
      </c>
      <c r="H190" s="7">
        <v>169</v>
      </c>
      <c r="I190" s="7">
        <v>0.10000000000000001</v>
      </c>
      <c r="J190" s="8">
        <v>0</v>
      </c>
      <c r="K190" s="8">
        <v>0</v>
      </c>
      <c r="L190" s="8">
        <v>0</v>
      </c>
      <c r="M190" s="52"/>
    </row>
    <row r="191" spans="1:13" ht="12.75">
      <c r="A191" s="52"/>
      <c r="B191" s="6" t="s">
        <v>2949</v>
      </c>
      <c r="C191" s="17" t="s">
        <v>2950</v>
      </c>
      <c r="D191" s="18" t="s">
        <v>260</v>
      </c>
      <c r="E191" s="6" t="s">
        <v>2617</v>
      </c>
      <c r="F191" s="6" t="s">
        <v>44</v>
      </c>
      <c r="G191" s="7">
        <v>18.489999999999998</v>
      </c>
      <c r="H191" s="7">
        <v>108</v>
      </c>
      <c r="I191" s="7">
        <v>0.059999999999999998</v>
      </c>
      <c r="J191" s="8">
        <v>0</v>
      </c>
      <c r="K191" s="8">
        <v>0</v>
      </c>
      <c r="L191" s="8">
        <v>0</v>
      </c>
      <c r="M191" s="52"/>
    </row>
    <row r="192" spans="1:13" ht="12.75">
      <c r="A192" s="52"/>
      <c r="B192" s="6" t="s">
        <v>2951</v>
      </c>
      <c r="C192" s="17" t="s">
        <v>2952</v>
      </c>
      <c r="D192" s="18" t="s">
        <v>260</v>
      </c>
      <c r="E192" s="6" t="s">
        <v>2617</v>
      </c>
      <c r="F192" s="6" t="s">
        <v>44</v>
      </c>
      <c r="G192" s="7">
        <v>17.719999999999999</v>
      </c>
      <c r="H192" s="7">
        <v>299</v>
      </c>
      <c r="I192" s="7">
        <v>0.17000000000000001</v>
      </c>
      <c r="J192" s="8">
        <v>0</v>
      </c>
      <c r="K192" s="8">
        <v>0.00010000000000000001</v>
      </c>
      <c r="L192" s="8">
        <v>0</v>
      </c>
      <c r="M192" s="52"/>
    </row>
    <row r="193" spans="1:13" ht="12.75">
      <c r="A193" s="52"/>
      <c r="B193" s="6" t="s">
        <v>2953</v>
      </c>
      <c r="C193" s="17" t="s">
        <v>2954</v>
      </c>
      <c r="D193" s="18" t="s">
        <v>260</v>
      </c>
      <c r="E193" s="6" t="s">
        <v>2617</v>
      </c>
      <c r="F193" s="6" t="s">
        <v>44</v>
      </c>
      <c r="G193" s="7">
        <v>18.489999999999998</v>
      </c>
      <c r="H193" s="7">
        <v>250</v>
      </c>
      <c r="I193" s="7">
        <v>0.14999999999999999</v>
      </c>
      <c r="J193" s="8">
        <v>0</v>
      </c>
      <c r="K193" s="8">
        <v>0.00010000000000000001</v>
      </c>
      <c r="L193" s="8">
        <v>0</v>
      </c>
      <c r="M193" s="52"/>
    </row>
    <row r="194" spans="1:13" ht="12.75">
      <c r="A194" s="52"/>
      <c r="B194" s="6" t="s">
        <v>2955</v>
      </c>
      <c r="C194" s="17" t="s">
        <v>2956</v>
      </c>
      <c r="D194" s="18" t="s">
        <v>260</v>
      </c>
      <c r="E194" s="6" t="s">
        <v>2617</v>
      </c>
      <c r="F194" s="6" t="s">
        <v>44</v>
      </c>
      <c r="G194" s="7">
        <v>-6.0099999999999998</v>
      </c>
      <c r="H194" s="7">
        <v>2500</v>
      </c>
      <c r="I194" s="7">
        <v>-0.47999999999999998</v>
      </c>
      <c r="J194" s="8">
        <v>0</v>
      </c>
      <c r="K194" s="8">
        <v>-0.00020000000000000001</v>
      </c>
      <c r="L194" s="8">
        <v>0</v>
      </c>
      <c r="M194" s="52"/>
    </row>
    <row r="195" spans="1:13" ht="12.75">
      <c r="A195" s="52"/>
      <c r="B195" s="6" t="s">
        <v>2957</v>
      </c>
      <c r="C195" s="17" t="s">
        <v>2958</v>
      </c>
      <c r="D195" s="18" t="s">
        <v>260</v>
      </c>
      <c r="E195" s="6" t="s">
        <v>2617</v>
      </c>
      <c r="F195" s="6" t="s">
        <v>44</v>
      </c>
      <c r="G195" s="7">
        <v>6.0099999999999998</v>
      </c>
      <c r="H195" s="7">
        <v>24500</v>
      </c>
      <c r="I195" s="7">
        <v>4.6799999999999997</v>
      </c>
      <c r="J195" s="8">
        <v>0</v>
      </c>
      <c r="K195" s="8">
        <v>0.0020999999999999999</v>
      </c>
      <c r="L195" s="8">
        <v>0</v>
      </c>
      <c r="M195" s="52"/>
    </row>
    <row r="196" spans="1:13" ht="12.75">
      <c r="A196" s="52"/>
      <c r="B196" s="6" t="s">
        <v>2959</v>
      </c>
      <c r="C196" s="17" t="s">
        <v>2960</v>
      </c>
      <c r="D196" s="18" t="s">
        <v>260</v>
      </c>
      <c r="E196" s="6" t="s">
        <v>2617</v>
      </c>
      <c r="F196" s="6" t="s">
        <v>44</v>
      </c>
      <c r="G196" s="7">
        <v>-6.0099999999999998</v>
      </c>
      <c r="H196" s="7">
        <v>20000</v>
      </c>
      <c r="I196" s="7">
        <v>-3.8199999999999998</v>
      </c>
      <c r="J196" s="8">
        <v>0</v>
      </c>
      <c r="K196" s="8">
        <v>-0.0016999999999999999</v>
      </c>
      <c r="L196" s="8">
        <v>0</v>
      </c>
      <c r="M196" s="52"/>
    </row>
    <row r="197" spans="1:13" ht="12.75">
      <c r="A197" s="52"/>
      <c r="B197" s="6" t="s">
        <v>2961</v>
      </c>
      <c r="C197" s="17" t="s">
        <v>2962</v>
      </c>
      <c r="D197" s="18" t="s">
        <v>260</v>
      </c>
      <c r="E197" s="6" t="s">
        <v>2617</v>
      </c>
      <c r="F197" s="6" t="s">
        <v>44</v>
      </c>
      <c r="G197" s="7">
        <v>3.98</v>
      </c>
      <c r="H197" s="7">
        <v>189600</v>
      </c>
      <c r="I197" s="7">
        <v>23.989999999999998</v>
      </c>
      <c r="J197" s="8">
        <v>0</v>
      </c>
      <c r="K197" s="8">
        <v>0.010699999999999999</v>
      </c>
      <c r="L197" s="8">
        <v>0</v>
      </c>
      <c r="M197" s="52"/>
    </row>
    <row r="198" spans="1:13" ht="12.75">
      <c r="A198" s="52"/>
      <c r="B198" s="6" t="s">
        <v>2963</v>
      </c>
      <c r="C198" s="17" t="s">
        <v>2964</v>
      </c>
      <c r="D198" s="18" t="s">
        <v>260</v>
      </c>
      <c r="E198" s="6" t="s">
        <v>2617</v>
      </c>
      <c r="F198" s="6" t="s">
        <v>44</v>
      </c>
      <c r="G198" s="7">
        <v>2.7799999999999998</v>
      </c>
      <c r="H198" s="7">
        <v>167500</v>
      </c>
      <c r="I198" s="7">
        <v>14.779999999999999</v>
      </c>
      <c r="J198" s="8">
        <v>0</v>
      </c>
      <c r="K198" s="8">
        <v>0.0066</v>
      </c>
      <c r="L198" s="8">
        <v>0</v>
      </c>
      <c r="M198" s="52"/>
    </row>
    <row r="199" spans="1:13" ht="12.75">
      <c r="A199" s="52"/>
      <c r="B199" s="6" t="s">
        <v>2965</v>
      </c>
      <c r="C199" s="17" t="s">
        <v>2966</v>
      </c>
      <c r="D199" s="18" t="s">
        <v>260</v>
      </c>
      <c r="E199" s="6" t="s">
        <v>2617</v>
      </c>
      <c r="F199" s="6" t="s">
        <v>44</v>
      </c>
      <c r="G199" s="7">
        <v>2.2799999999999998</v>
      </c>
      <c r="H199" s="7">
        <v>122000</v>
      </c>
      <c r="I199" s="7">
        <v>8.8300000000000001</v>
      </c>
      <c r="J199" s="8">
        <v>0</v>
      </c>
      <c r="K199" s="8">
        <v>0.0038999999999999998</v>
      </c>
      <c r="L199" s="8">
        <v>0</v>
      </c>
      <c r="M199" s="52"/>
    </row>
    <row r="200" spans="1:13" ht="12.75">
      <c r="A200" s="52"/>
      <c r="B200" s="6" t="s">
        <v>2967</v>
      </c>
      <c r="C200" s="17" t="s">
        <v>2968</v>
      </c>
      <c r="D200" s="18" t="s">
        <v>260</v>
      </c>
      <c r="E200" s="6" t="s">
        <v>2617</v>
      </c>
      <c r="F200" s="6" t="s">
        <v>44</v>
      </c>
      <c r="G200" s="7">
        <v>-2.1099999999999999</v>
      </c>
      <c r="H200" s="7">
        <v>88800</v>
      </c>
      <c r="I200" s="7">
        <v>-5.9500000000000002</v>
      </c>
      <c r="J200" s="8">
        <v>0</v>
      </c>
      <c r="K200" s="8">
        <v>-0.0027000000000000001</v>
      </c>
      <c r="L200" s="8">
        <v>0</v>
      </c>
      <c r="M200" s="52"/>
    </row>
    <row r="201" spans="1:13" ht="12.75">
      <c r="A201" s="52"/>
      <c r="B201" s="6" t="s">
        <v>2969</v>
      </c>
      <c r="C201" s="17" t="s">
        <v>2970</v>
      </c>
      <c r="D201" s="18" t="s">
        <v>260</v>
      </c>
      <c r="E201" s="6" t="s">
        <v>2617</v>
      </c>
      <c r="F201" s="6" t="s">
        <v>44</v>
      </c>
      <c r="G201" s="7">
        <v>5.8099999999999996</v>
      </c>
      <c r="H201" s="7">
        <v>23000</v>
      </c>
      <c r="I201" s="7">
        <v>4.2400000000000002</v>
      </c>
      <c r="J201" s="8">
        <v>0</v>
      </c>
      <c r="K201" s="8">
        <v>0.0019</v>
      </c>
      <c r="L201" s="8">
        <v>0</v>
      </c>
      <c r="M201" s="52"/>
    </row>
    <row r="202" spans="1:13" ht="12.75">
      <c r="A202" s="52"/>
      <c r="B202" s="6" t="s">
        <v>2971</v>
      </c>
      <c r="C202" s="17" t="s">
        <v>2972</v>
      </c>
      <c r="D202" s="18" t="s">
        <v>260</v>
      </c>
      <c r="E202" s="6" t="s">
        <v>2617</v>
      </c>
      <c r="F202" s="6" t="s">
        <v>44</v>
      </c>
      <c r="G202" s="7">
        <v>-2.7799999999999998</v>
      </c>
      <c r="H202" s="7">
        <v>65000</v>
      </c>
      <c r="I202" s="7">
        <v>-5.7300000000000004</v>
      </c>
      <c r="J202" s="8">
        <v>0</v>
      </c>
      <c r="K202" s="8">
        <v>-0.0025999999999999999</v>
      </c>
      <c r="L202" s="8">
        <v>0</v>
      </c>
      <c r="M202" s="52"/>
    </row>
    <row r="203" spans="1:13" ht="12.75">
      <c r="A203" s="52"/>
      <c r="B203" s="6" t="s">
        <v>2973</v>
      </c>
      <c r="C203" s="17" t="s">
        <v>2974</v>
      </c>
      <c r="D203" s="18" t="s">
        <v>260</v>
      </c>
      <c r="E203" s="6" t="s">
        <v>2617</v>
      </c>
      <c r="F203" s="6" t="s">
        <v>44</v>
      </c>
      <c r="G203" s="7">
        <v>-2.2799999999999998</v>
      </c>
      <c r="H203" s="7">
        <v>45900</v>
      </c>
      <c r="I203" s="7">
        <v>-3.3199999999999998</v>
      </c>
      <c r="J203" s="8">
        <v>0</v>
      </c>
      <c r="K203" s="8">
        <v>-0.0015</v>
      </c>
      <c r="L203" s="8">
        <v>0</v>
      </c>
      <c r="M203" s="52"/>
    </row>
    <row r="204" spans="1:13" ht="12.75">
      <c r="A204" s="52"/>
      <c r="B204" s="6" t="s">
        <v>2975</v>
      </c>
      <c r="C204" s="17" t="s">
        <v>2976</v>
      </c>
      <c r="D204" s="18" t="s">
        <v>260</v>
      </c>
      <c r="E204" s="6" t="s">
        <v>2617</v>
      </c>
      <c r="F204" s="6" t="s">
        <v>44</v>
      </c>
      <c r="G204" s="7">
        <v>-5.8099999999999996</v>
      </c>
      <c r="H204" s="7">
        <v>24100</v>
      </c>
      <c r="I204" s="7">
        <v>-4.4400000000000004</v>
      </c>
      <c r="J204" s="8">
        <v>0</v>
      </c>
      <c r="K204" s="8">
        <v>-0.002</v>
      </c>
      <c r="L204" s="8">
        <v>0</v>
      </c>
      <c r="M204" s="52"/>
    </row>
    <row r="205" spans="1:13" ht="12.75">
      <c r="A205" s="52"/>
      <c r="B205" s="6" t="s">
        <v>2977</v>
      </c>
      <c r="C205" s="17" t="s">
        <v>2978</v>
      </c>
      <c r="D205" s="18" t="s">
        <v>260</v>
      </c>
      <c r="E205" s="6" t="s">
        <v>2617</v>
      </c>
      <c r="F205" s="6" t="s">
        <v>44</v>
      </c>
      <c r="G205" s="7">
        <v>-1.8799999999999999</v>
      </c>
      <c r="H205" s="7">
        <v>44500</v>
      </c>
      <c r="I205" s="7">
        <v>-2.6499999999999999</v>
      </c>
      <c r="J205" s="8">
        <v>0</v>
      </c>
      <c r="K205" s="8">
        <v>-0.0011999999999999999</v>
      </c>
      <c r="L205" s="8">
        <v>0</v>
      </c>
      <c r="M205" s="52"/>
    </row>
    <row r="206" spans="1:13" ht="12.75">
      <c r="A206" s="52"/>
      <c r="B206" s="6" t="s">
        <v>2979</v>
      </c>
      <c r="C206" s="17" t="s">
        <v>2980</v>
      </c>
      <c r="D206" s="18" t="s">
        <v>260</v>
      </c>
      <c r="E206" s="6" t="s">
        <v>2617</v>
      </c>
      <c r="F206" s="6" t="s">
        <v>44</v>
      </c>
      <c r="G206" s="7">
        <v>-1.53</v>
      </c>
      <c r="H206" s="7">
        <v>99000</v>
      </c>
      <c r="I206" s="7">
        <v>-4.7999999999999998</v>
      </c>
      <c r="J206" s="8">
        <v>0</v>
      </c>
      <c r="K206" s="8">
        <v>-0.0020999999999999999</v>
      </c>
      <c r="L206" s="8">
        <v>0</v>
      </c>
      <c r="M206" s="52"/>
    </row>
    <row r="207" spans="1:13" ht="12.75">
      <c r="A207" s="52"/>
      <c r="B207" s="6" t="s">
        <v>2981</v>
      </c>
      <c r="C207" s="17" t="s">
        <v>2982</v>
      </c>
      <c r="D207" s="18" t="s">
        <v>260</v>
      </c>
      <c r="E207" s="6" t="s">
        <v>2617</v>
      </c>
      <c r="F207" s="6" t="s">
        <v>44</v>
      </c>
      <c r="G207" s="7">
        <v>-2.46</v>
      </c>
      <c r="H207" s="7">
        <v>109200</v>
      </c>
      <c r="I207" s="7">
        <v>-8.5199999999999996</v>
      </c>
      <c r="J207" s="8">
        <v>0</v>
      </c>
      <c r="K207" s="8">
        <v>-0.0038</v>
      </c>
      <c r="L207" s="8">
        <v>0</v>
      </c>
      <c r="M207" s="52"/>
    </row>
    <row r="208" spans="1:13" ht="12.75">
      <c r="A208" s="52"/>
      <c r="B208" s="6" t="s">
        <v>2983</v>
      </c>
      <c r="C208" s="17" t="s">
        <v>2984</v>
      </c>
      <c r="D208" s="18" t="s">
        <v>260</v>
      </c>
      <c r="E208" s="6" t="s">
        <v>2617</v>
      </c>
      <c r="F208" s="6" t="s">
        <v>44</v>
      </c>
      <c r="G208" s="7">
        <v>-2.7799999999999998</v>
      </c>
      <c r="H208" s="7">
        <v>101500</v>
      </c>
      <c r="I208" s="7">
        <v>-8.9600000000000009</v>
      </c>
      <c r="J208" s="8">
        <v>0</v>
      </c>
      <c r="K208" s="8">
        <v>-0.0040000000000000001</v>
      </c>
      <c r="L208" s="8">
        <v>0</v>
      </c>
      <c r="M208" s="52"/>
    </row>
    <row r="209" spans="1:13" ht="12.75">
      <c r="A209" s="52"/>
      <c r="B209" s="6" t="s">
        <v>2985</v>
      </c>
      <c r="C209" s="17" t="s">
        <v>2986</v>
      </c>
      <c r="D209" s="18" t="s">
        <v>260</v>
      </c>
      <c r="E209" s="6" t="s">
        <v>2617</v>
      </c>
      <c r="F209" s="6" t="s">
        <v>44</v>
      </c>
      <c r="G209" s="7">
        <v>-4.1500000000000004</v>
      </c>
      <c r="H209" s="7">
        <v>90000</v>
      </c>
      <c r="I209" s="7">
        <v>-11.869999999999999</v>
      </c>
      <c r="J209" s="8">
        <v>0</v>
      </c>
      <c r="K209" s="8">
        <v>-0.0053</v>
      </c>
      <c r="L209" s="8">
        <v>0</v>
      </c>
      <c r="M209" s="52"/>
    </row>
    <row r="210" spans="1:13" ht="12.75">
      <c r="A210" s="52"/>
      <c r="B210" s="6" t="s">
        <v>2987</v>
      </c>
      <c r="C210" s="17" t="s">
        <v>2988</v>
      </c>
      <c r="D210" s="18" t="s">
        <v>260</v>
      </c>
      <c r="E210" s="6" t="s">
        <v>2617</v>
      </c>
      <c r="F210" s="6" t="s">
        <v>44</v>
      </c>
      <c r="G210" s="7">
        <v>-5.0599999999999996</v>
      </c>
      <c r="H210" s="7">
        <v>95000</v>
      </c>
      <c r="I210" s="7">
        <v>-15.279999999999999</v>
      </c>
      <c r="J210" s="8">
        <v>0</v>
      </c>
      <c r="K210" s="8">
        <v>-0.0067999999999999996</v>
      </c>
      <c r="L210" s="8">
        <v>0</v>
      </c>
      <c r="M210" s="52"/>
    </row>
    <row r="211" spans="1:13" ht="12.75">
      <c r="A211" s="52"/>
      <c r="B211" s="6" t="s">
        <v>2989</v>
      </c>
      <c r="C211" s="17" t="s">
        <v>2990</v>
      </c>
      <c r="D211" s="18" t="s">
        <v>260</v>
      </c>
      <c r="E211" s="6" t="s">
        <v>2617</v>
      </c>
      <c r="F211" s="6" t="s">
        <v>44</v>
      </c>
      <c r="G211" s="7">
        <v>-0.73999999999999999</v>
      </c>
      <c r="H211" s="7">
        <v>120000</v>
      </c>
      <c r="I211" s="7">
        <v>-2.8300000000000001</v>
      </c>
      <c r="J211" s="8">
        <v>0</v>
      </c>
      <c r="K211" s="8">
        <v>-0.0012999999999999999</v>
      </c>
      <c r="L211" s="8">
        <v>0</v>
      </c>
      <c r="M211" s="52"/>
    </row>
    <row r="212" spans="1:13" ht="12.75">
      <c r="A212" s="52"/>
      <c r="B212" s="6" t="s">
        <v>2991</v>
      </c>
      <c r="C212" s="17" t="s">
        <v>2992</v>
      </c>
      <c r="D212" s="18" t="s">
        <v>260</v>
      </c>
      <c r="E212" s="6" t="s">
        <v>2617</v>
      </c>
      <c r="F212" s="6" t="s">
        <v>44</v>
      </c>
      <c r="G212" s="7">
        <v>-6.9299999999999997</v>
      </c>
      <c r="H212" s="7">
        <v>2080</v>
      </c>
      <c r="I212" s="7">
        <v>-0.46000000000000002</v>
      </c>
      <c r="J212" s="8">
        <v>0</v>
      </c>
      <c r="K212" s="8">
        <v>-0.00020000000000000001</v>
      </c>
      <c r="L212" s="8">
        <v>0</v>
      </c>
      <c r="M212" s="52"/>
    </row>
    <row r="213" spans="1:13" ht="12.75">
      <c r="A213" s="52"/>
      <c r="B213" s="6" t="s">
        <v>2993</v>
      </c>
      <c r="C213" s="17" t="s">
        <v>2994</v>
      </c>
      <c r="D213" s="18" t="s">
        <v>260</v>
      </c>
      <c r="E213" s="6" t="s">
        <v>2617</v>
      </c>
      <c r="F213" s="6" t="s">
        <v>44</v>
      </c>
      <c r="G213" s="7">
        <v>-5.3899999999999997</v>
      </c>
      <c r="H213" s="7">
        <v>250</v>
      </c>
      <c r="I213" s="7">
        <v>-0.040000000000000001</v>
      </c>
      <c r="J213" s="8">
        <v>0</v>
      </c>
      <c r="K213" s="8">
        <v>0</v>
      </c>
      <c r="L213" s="8">
        <v>0</v>
      </c>
      <c r="M213" s="52"/>
    </row>
    <row r="214" spans="1:13" ht="12.75">
      <c r="A214" s="52"/>
      <c r="B214" s="6" t="s">
        <v>2995</v>
      </c>
      <c r="C214" s="17" t="s">
        <v>2996</v>
      </c>
      <c r="D214" s="18" t="s">
        <v>260</v>
      </c>
      <c r="E214" s="6" t="s">
        <v>2617</v>
      </c>
      <c r="F214" s="6" t="s">
        <v>44</v>
      </c>
      <c r="G214" s="7">
        <v>5.3899999999999997</v>
      </c>
      <c r="H214" s="7">
        <v>600</v>
      </c>
      <c r="I214" s="7">
        <v>0.10000000000000001</v>
      </c>
      <c r="J214" s="8">
        <v>0</v>
      </c>
      <c r="K214" s="8">
        <v>0</v>
      </c>
      <c r="L214" s="8">
        <v>0</v>
      </c>
      <c r="M214" s="52"/>
    </row>
    <row r="215" spans="1:13" ht="12.75">
      <c r="A215" s="52"/>
      <c r="B215" s="6" t="s">
        <v>2997</v>
      </c>
      <c r="C215" s="17" t="s">
        <v>2998</v>
      </c>
      <c r="D215" s="18" t="s">
        <v>260</v>
      </c>
      <c r="E215" s="6" t="s">
        <v>2617</v>
      </c>
      <c r="F215" s="6" t="s">
        <v>44</v>
      </c>
      <c r="G215" s="7">
        <v>-4319.3699999999999</v>
      </c>
      <c r="H215" s="7">
        <v>38</v>
      </c>
      <c r="I215" s="7">
        <v>-5.21</v>
      </c>
      <c r="J215" s="8">
        <v>0</v>
      </c>
      <c r="K215" s="8">
        <v>-0.0023</v>
      </c>
      <c r="L215" s="8">
        <v>0</v>
      </c>
      <c r="M215" s="52"/>
    </row>
    <row r="216" spans="1:13" ht="12.75">
      <c r="A216" s="52"/>
      <c r="B216" s="6" t="s">
        <v>2999</v>
      </c>
      <c r="C216" s="17" t="s">
        <v>3000</v>
      </c>
      <c r="D216" s="18" t="s">
        <v>260</v>
      </c>
      <c r="E216" s="6" t="s">
        <v>2617</v>
      </c>
      <c r="F216" s="6" t="s">
        <v>44</v>
      </c>
      <c r="G216" s="7">
        <v>3.1299999999999999</v>
      </c>
      <c r="H216" s="7">
        <v>111700</v>
      </c>
      <c r="I216" s="7">
        <v>11.09</v>
      </c>
      <c r="J216" s="8">
        <v>0</v>
      </c>
      <c r="K216" s="8">
        <v>0.0050000000000000001</v>
      </c>
      <c r="L216" s="8">
        <v>0</v>
      </c>
      <c r="M216" s="52"/>
    </row>
    <row r="217" spans="1:13" ht="12.75">
      <c r="A217" s="52"/>
      <c r="B217" s="6" t="s">
        <v>3001</v>
      </c>
      <c r="C217" s="17" t="s">
        <v>3002</v>
      </c>
      <c r="D217" s="18" t="s">
        <v>260</v>
      </c>
      <c r="E217" s="6" t="s">
        <v>2617</v>
      </c>
      <c r="F217" s="6" t="s">
        <v>44</v>
      </c>
      <c r="G217" s="7">
        <v>-3.1299999999999999</v>
      </c>
      <c r="H217" s="7">
        <v>54000</v>
      </c>
      <c r="I217" s="7">
        <v>-5.3600000000000003</v>
      </c>
      <c r="J217" s="8">
        <v>0</v>
      </c>
      <c r="K217" s="8">
        <v>-0.0023999999999999998</v>
      </c>
      <c r="L217" s="8">
        <v>0</v>
      </c>
      <c r="M217" s="52"/>
    </row>
    <row r="218" spans="1:13" ht="12.75">
      <c r="A218" s="52"/>
      <c r="B218" s="6" t="s">
        <v>3003</v>
      </c>
      <c r="C218" s="17" t="s">
        <v>3004</v>
      </c>
      <c r="D218" s="18" t="s">
        <v>260</v>
      </c>
      <c r="E218" s="6" t="s">
        <v>2617</v>
      </c>
      <c r="F218" s="6" t="s">
        <v>44</v>
      </c>
      <c r="G218" s="7">
        <v>-3.1299999999999999</v>
      </c>
      <c r="H218" s="7">
        <v>58400</v>
      </c>
      <c r="I218" s="7">
        <v>-5.7999999999999998</v>
      </c>
      <c r="J218" s="8">
        <v>0</v>
      </c>
      <c r="K218" s="8">
        <v>-0.0025999999999999999</v>
      </c>
      <c r="L218" s="8">
        <v>0</v>
      </c>
      <c r="M218" s="52"/>
    </row>
    <row r="219" spans="1:13" ht="12.75">
      <c r="A219" s="52"/>
      <c r="B219" s="6" t="s">
        <v>3005</v>
      </c>
      <c r="C219" s="17" t="s">
        <v>3006</v>
      </c>
      <c r="D219" s="18" t="s">
        <v>260</v>
      </c>
      <c r="E219" s="6" t="s">
        <v>2617</v>
      </c>
      <c r="F219" s="6" t="s">
        <v>44</v>
      </c>
      <c r="G219" s="7">
        <v>-223.31999999999999</v>
      </c>
      <c r="H219" s="7">
        <v>390</v>
      </c>
      <c r="I219" s="7">
        <v>-2.77</v>
      </c>
      <c r="J219" s="8">
        <v>0</v>
      </c>
      <c r="K219" s="8">
        <v>-0.0011999999999999999</v>
      </c>
      <c r="L219" s="8">
        <v>0</v>
      </c>
      <c r="M219" s="52"/>
    </row>
    <row r="220" spans="1:13" ht="12.75">
      <c r="A220" s="52"/>
      <c r="B220" s="6" t="s">
        <v>3007</v>
      </c>
      <c r="C220" s="17" t="s">
        <v>3008</v>
      </c>
      <c r="D220" s="18" t="s">
        <v>260</v>
      </c>
      <c r="E220" s="6" t="s">
        <v>2617</v>
      </c>
      <c r="F220" s="6" t="s">
        <v>44</v>
      </c>
      <c r="G220" s="7">
        <v>223.31</v>
      </c>
      <c r="H220" s="7">
        <v>1185</v>
      </c>
      <c r="I220" s="7">
        <v>8.4000000000000004</v>
      </c>
      <c r="J220" s="8">
        <v>0</v>
      </c>
      <c r="K220" s="8">
        <v>0.0038</v>
      </c>
      <c r="L220" s="8">
        <v>0</v>
      </c>
      <c r="M220" s="52"/>
    </row>
    <row r="221" spans="1:13" ht="12.75">
      <c r="A221" s="52"/>
      <c r="B221" s="6" t="s">
        <v>3009</v>
      </c>
      <c r="C221" s="17" t="s">
        <v>3010</v>
      </c>
      <c r="D221" s="18" t="s">
        <v>260</v>
      </c>
      <c r="E221" s="6" t="s">
        <v>2617</v>
      </c>
      <c r="F221" s="6" t="s">
        <v>44</v>
      </c>
      <c r="G221" s="7">
        <v>-223.31</v>
      </c>
      <c r="H221" s="7">
        <v>560</v>
      </c>
      <c r="I221" s="7">
        <v>-3.9700000000000002</v>
      </c>
      <c r="J221" s="8">
        <v>0</v>
      </c>
      <c r="K221" s="8">
        <v>-0.0018</v>
      </c>
      <c r="L221" s="8">
        <v>0</v>
      </c>
      <c r="M221" s="52"/>
    </row>
    <row r="222" spans="1:13" ht="12.75">
      <c r="A222" s="52"/>
      <c r="B222" s="6" t="s">
        <v>3011</v>
      </c>
      <c r="C222" s="17" t="s">
        <v>3012</v>
      </c>
      <c r="D222" s="18" t="s">
        <v>260</v>
      </c>
      <c r="E222" s="6" t="s">
        <v>2617</v>
      </c>
      <c r="F222" s="6" t="s">
        <v>44</v>
      </c>
      <c r="G222" s="7">
        <v>-13.4</v>
      </c>
      <c r="H222" s="7">
        <v>8000</v>
      </c>
      <c r="I222" s="7">
        <v>-3.3999999999999999</v>
      </c>
      <c r="J222" s="8">
        <v>0</v>
      </c>
      <c r="K222" s="8">
        <v>-0.0015</v>
      </c>
      <c r="L222" s="8">
        <v>0</v>
      </c>
      <c r="M222" s="52"/>
    </row>
    <row r="223" spans="1:13" ht="12.75">
      <c r="A223" s="52"/>
      <c r="B223" s="6" t="s">
        <v>3013</v>
      </c>
      <c r="C223" s="17" t="s">
        <v>3014</v>
      </c>
      <c r="D223" s="18" t="s">
        <v>260</v>
      </c>
      <c r="E223" s="6" t="s">
        <v>2617</v>
      </c>
      <c r="F223" s="6" t="s">
        <v>44</v>
      </c>
      <c r="G223" s="7">
        <v>-893.25</v>
      </c>
      <c r="H223" s="7">
        <v>39</v>
      </c>
      <c r="I223" s="7">
        <v>-1.1100000000000001</v>
      </c>
      <c r="J223" s="8">
        <v>0</v>
      </c>
      <c r="K223" s="8">
        <v>-0.00050000000000000001</v>
      </c>
      <c r="L223" s="8">
        <v>0</v>
      </c>
      <c r="M223" s="52"/>
    </row>
    <row r="224" spans="1:13" ht="12.75">
      <c r="A224" s="52"/>
      <c r="B224" s="6" t="s">
        <v>3013</v>
      </c>
      <c r="C224" s="17" t="s">
        <v>3014</v>
      </c>
      <c r="D224" s="18" t="s">
        <v>260</v>
      </c>
      <c r="E224" s="6" t="s">
        <v>2617</v>
      </c>
      <c r="F224" s="6" t="s">
        <v>44</v>
      </c>
      <c r="G224" s="7">
        <v>-60.299999999999997</v>
      </c>
      <c r="H224" s="7">
        <v>3800</v>
      </c>
      <c r="I224" s="7">
        <v>-7.2800000000000002</v>
      </c>
      <c r="J224" s="8">
        <v>0</v>
      </c>
      <c r="K224" s="8">
        <v>-0.0033</v>
      </c>
      <c r="L224" s="8">
        <v>0</v>
      </c>
      <c r="M224" s="52"/>
    </row>
    <row r="225" spans="1:13" ht="12.75">
      <c r="A225" s="52"/>
      <c r="B225" s="6" t="s">
        <v>3015</v>
      </c>
      <c r="C225" s="17" t="s">
        <v>3016</v>
      </c>
      <c r="D225" s="18" t="s">
        <v>260</v>
      </c>
      <c r="E225" s="6" t="s">
        <v>2617</v>
      </c>
      <c r="F225" s="6" t="s">
        <v>44</v>
      </c>
      <c r="G225" s="7">
        <v>-8.9299999999999997</v>
      </c>
      <c r="H225" s="7">
        <v>2500</v>
      </c>
      <c r="I225" s="7">
        <v>-0.70999999999999996</v>
      </c>
      <c r="J225" s="8">
        <v>0</v>
      </c>
      <c r="K225" s="8">
        <v>-0.00029999999999999997</v>
      </c>
      <c r="L225" s="8">
        <v>0</v>
      </c>
      <c r="M225" s="52"/>
    </row>
    <row r="226" spans="1:13" ht="12.75">
      <c r="A226" s="52"/>
      <c r="B226" s="6" t="s">
        <v>3017</v>
      </c>
      <c r="C226" s="17" t="s">
        <v>3018</v>
      </c>
      <c r="D226" s="18" t="s">
        <v>260</v>
      </c>
      <c r="E226" s="6" t="s">
        <v>2617</v>
      </c>
      <c r="F226" s="6" t="s">
        <v>44</v>
      </c>
      <c r="G226" s="7">
        <v>13.1</v>
      </c>
      <c r="H226" s="7">
        <v>590</v>
      </c>
      <c r="I226" s="7">
        <v>0.25</v>
      </c>
      <c r="J226" s="8">
        <v>0</v>
      </c>
      <c r="K226" s="8">
        <v>0.00010000000000000001</v>
      </c>
      <c r="L226" s="8">
        <v>0</v>
      </c>
      <c r="M226" s="52"/>
    </row>
    <row r="227" spans="1:13" ht="12.75">
      <c r="A227" s="52"/>
      <c r="B227" s="6" t="s">
        <v>3019</v>
      </c>
      <c r="C227" s="17" t="s">
        <v>3020</v>
      </c>
      <c r="D227" s="18" t="s">
        <v>260</v>
      </c>
      <c r="E227" s="6" t="s">
        <v>2617</v>
      </c>
      <c r="F227" s="6" t="s">
        <v>44</v>
      </c>
      <c r="G227" s="7">
        <v>13.1</v>
      </c>
      <c r="H227" s="7">
        <v>129</v>
      </c>
      <c r="I227" s="7">
        <v>0.050000000000000003</v>
      </c>
      <c r="J227" s="8">
        <v>0</v>
      </c>
      <c r="K227" s="8">
        <v>0</v>
      </c>
      <c r="L227" s="8">
        <v>0</v>
      </c>
      <c r="M227" s="52"/>
    </row>
    <row r="228" spans="1:13" ht="12.75">
      <c r="A228" s="52"/>
      <c r="B228" s="6" t="s">
        <v>3021</v>
      </c>
      <c r="C228" s="17" t="s">
        <v>3022</v>
      </c>
      <c r="D228" s="18" t="s">
        <v>260</v>
      </c>
      <c r="E228" s="6" t="s">
        <v>2617</v>
      </c>
      <c r="F228" s="6" t="s">
        <v>44</v>
      </c>
      <c r="G228" s="7">
        <v>13.1</v>
      </c>
      <c r="H228" s="7">
        <v>365</v>
      </c>
      <c r="I228" s="7">
        <v>0.14999999999999999</v>
      </c>
      <c r="J228" s="8">
        <v>0</v>
      </c>
      <c r="K228" s="8">
        <v>0.00010000000000000001</v>
      </c>
      <c r="L228" s="8">
        <v>0</v>
      </c>
      <c r="M228" s="52"/>
    </row>
    <row r="229" spans="1:13" ht="12.75">
      <c r="A229" s="52"/>
      <c r="B229" s="6" t="s">
        <v>3023</v>
      </c>
      <c r="C229" s="17" t="s">
        <v>3024</v>
      </c>
      <c r="D229" s="18" t="s">
        <v>260</v>
      </c>
      <c r="E229" s="6" t="s">
        <v>2617</v>
      </c>
      <c r="F229" s="6" t="s">
        <v>44</v>
      </c>
      <c r="G229" s="7">
        <v>13.1</v>
      </c>
      <c r="H229" s="7">
        <v>220</v>
      </c>
      <c r="I229" s="7">
        <v>0.089999999999999997</v>
      </c>
      <c r="J229" s="8">
        <v>0</v>
      </c>
      <c r="K229" s="8">
        <v>0</v>
      </c>
      <c r="L229" s="8">
        <v>0</v>
      </c>
      <c r="M229" s="52"/>
    </row>
    <row r="230" spans="1:13" ht="12.75">
      <c r="A230" s="52"/>
      <c r="B230" s="6" t="s">
        <v>3025</v>
      </c>
      <c r="C230" s="17" t="s">
        <v>3026</v>
      </c>
      <c r="D230" s="18" t="s">
        <v>260</v>
      </c>
      <c r="E230" s="6" t="s">
        <v>2617</v>
      </c>
      <c r="F230" s="6" t="s">
        <v>44</v>
      </c>
      <c r="G230" s="7">
        <v>445.79000000000002</v>
      </c>
      <c r="H230" s="7">
        <v>268</v>
      </c>
      <c r="I230" s="7">
        <v>3.79</v>
      </c>
      <c r="J230" s="8">
        <v>0</v>
      </c>
      <c r="K230" s="8">
        <v>0.0016999999999999999</v>
      </c>
      <c r="L230" s="8">
        <v>0</v>
      </c>
      <c r="M230" s="52"/>
    </row>
    <row r="231" spans="1:13" ht="12.75">
      <c r="A231" s="52"/>
      <c r="B231" s="6" t="s">
        <v>3027</v>
      </c>
      <c r="C231" s="17" t="s">
        <v>3028</v>
      </c>
      <c r="D231" s="18" t="s">
        <v>260</v>
      </c>
      <c r="E231" s="6" t="s">
        <v>2617</v>
      </c>
      <c r="F231" s="6" t="s">
        <v>44</v>
      </c>
      <c r="G231" s="7">
        <v>7109.6099999999997</v>
      </c>
      <c r="H231" s="7">
        <v>98</v>
      </c>
      <c r="I231" s="7">
        <v>22.129999999999999</v>
      </c>
      <c r="J231" s="8">
        <v>0</v>
      </c>
      <c r="K231" s="8">
        <v>0.0099000000000000008</v>
      </c>
      <c r="L231" s="8">
        <v>0</v>
      </c>
      <c r="M231" s="52"/>
    </row>
    <row r="232" spans="1:13" ht="12.75">
      <c r="A232" s="52"/>
      <c r="B232" s="6" t="s">
        <v>3029</v>
      </c>
      <c r="C232" s="17" t="s">
        <v>3030</v>
      </c>
      <c r="D232" s="18" t="s">
        <v>260</v>
      </c>
      <c r="E232" s="6" t="s">
        <v>2617</v>
      </c>
      <c r="F232" s="6" t="s">
        <v>44</v>
      </c>
      <c r="G232" s="7">
        <v>446.63</v>
      </c>
      <c r="H232" s="7">
        <v>290</v>
      </c>
      <c r="I232" s="7">
        <v>4.1100000000000003</v>
      </c>
      <c r="J232" s="8">
        <v>0</v>
      </c>
      <c r="K232" s="8">
        <v>0.0018</v>
      </c>
      <c r="L232" s="8">
        <v>0</v>
      </c>
      <c r="M232" s="52"/>
    </row>
    <row r="233" spans="1:13" ht="12.75">
      <c r="A233" s="52"/>
      <c r="B233" s="6" t="s">
        <v>3031</v>
      </c>
      <c r="C233" s="17" t="s">
        <v>3032</v>
      </c>
      <c r="D233" s="18" t="s">
        <v>260</v>
      </c>
      <c r="E233" s="6" t="s">
        <v>2617</v>
      </c>
      <c r="F233" s="6" t="s">
        <v>44</v>
      </c>
      <c r="G233" s="7">
        <v>873.82000000000005</v>
      </c>
      <c r="H233" s="7">
        <v>23</v>
      </c>
      <c r="I233" s="7">
        <v>0.64000000000000001</v>
      </c>
      <c r="J233" s="8">
        <v>0</v>
      </c>
      <c r="K233" s="8">
        <v>0.00029999999999999997</v>
      </c>
      <c r="L233" s="8">
        <v>0</v>
      </c>
      <c r="M233" s="52"/>
    </row>
    <row r="234" spans="1:13" ht="12.75">
      <c r="A234" s="52"/>
      <c r="B234" s="6" t="s">
        <v>3033</v>
      </c>
      <c r="C234" s="17" t="s">
        <v>3034</v>
      </c>
      <c r="D234" s="18" t="s">
        <v>260</v>
      </c>
      <c r="E234" s="6" t="s">
        <v>2617</v>
      </c>
      <c r="F234" s="6" t="s">
        <v>44</v>
      </c>
      <c r="G234" s="7">
        <v>6450.4399999999996</v>
      </c>
      <c r="H234" s="7">
        <v>193</v>
      </c>
      <c r="I234" s="7">
        <v>39.539999999999999</v>
      </c>
      <c r="J234" s="8">
        <v>0</v>
      </c>
      <c r="K234" s="8">
        <v>0.0177</v>
      </c>
      <c r="L234" s="8">
        <v>0</v>
      </c>
      <c r="M234" s="52"/>
    </row>
    <row r="235" spans="1:13" ht="12.75">
      <c r="A235" s="52"/>
      <c r="B235" s="6" t="s">
        <v>3035</v>
      </c>
      <c r="C235" s="17" t="s">
        <v>3036</v>
      </c>
      <c r="D235" s="18" t="s">
        <v>260</v>
      </c>
      <c r="E235" s="6" t="s">
        <v>2617</v>
      </c>
      <c r="F235" s="6" t="s">
        <v>44</v>
      </c>
      <c r="G235" s="7">
        <v>26.800000000000001</v>
      </c>
      <c r="H235" s="7">
        <v>20000</v>
      </c>
      <c r="I235" s="7">
        <v>17.02</v>
      </c>
      <c r="J235" s="8">
        <v>0</v>
      </c>
      <c r="K235" s="8">
        <v>0.0076</v>
      </c>
      <c r="L235" s="8">
        <v>0</v>
      </c>
      <c r="M235" s="52"/>
    </row>
    <row r="236" spans="1:13" ht="12.75">
      <c r="A236" s="52"/>
      <c r="B236" s="6" t="s">
        <v>3037</v>
      </c>
      <c r="C236" s="17" t="s">
        <v>3038</v>
      </c>
      <c r="D236" s="18" t="s">
        <v>260</v>
      </c>
      <c r="E236" s="6" t="s">
        <v>2617</v>
      </c>
      <c r="F236" s="6" t="s">
        <v>44</v>
      </c>
      <c r="G236" s="7">
        <v>-7592.8199999999997</v>
      </c>
      <c r="H236" s="7">
        <v>5</v>
      </c>
      <c r="I236" s="7">
        <v>-1.21</v>
      </c>
      <c r="J236" s="8">
        <v>0</v>
      </c>
      <c r="K236" s="8">
        <v>-0.00050000000000000001</v>
      </c>
      <c r="L236" s="8">
        <v>0</v>
      </c>
      <c r="M236" s="52"/>
    </row>
    <row r="237" spans="1:13" ht="12.75">
      <c r="A237" s="52"/>
      <c r="B237" s="6" t="s">
        <v>3039</v>
      </c>
      <c r="C237" s="17" t="s">
        <v>3040</v>
      </c>
      <c r="D237" s="18" t="s">
        <v>260</v>
      </c>
      <c r="E237" s="6" t="s">
        <v>2617</v>
      </c>
      <c r="F237" s="6" t="s">
        <v>44</v>
      </c>
      <c r="G237" s="7">
        <v>-887.88</v>
      </c>
      <c r="H237" s="7">
        <v>83</v>
      </c>
      <c r="I237" s="7">
        <v>-2.3399999999999999</v>
      </c>
      <c r="J237" s="8">
        <v>0</v>
      </c>
      <c r="K237" s="8">
        <v>-0.001</v>
      </c>
      <c r="L237" s="8">
        <v>0</v>
      </c>
      <c r="M237" s="52"/>
    </row>
    <row r="238" spans="1:13" ht="12.75">
      <c r="A238" s="52"/>
      <c r="B238" s="6" t="s">
        <v>3041</v>
      </c>
      <c r="C238" s="17" t="s">
        <v>3042</v>
      </c>
      <c r="D238" s="18" t="s">
        <v>260</v>
      </c>
      <c r="E238" s="6" t="s">
        <v>2617</v>
      </c>
      <c r="F238" s="6" t="s">
        <v>44</v>
      </c>
      <c r="G238" s="7">
        <v>-1256.1400000000001</v>
      </c>
      <c r="H238" s="7">
        <v>8</v>
      </c>
      <c r="I238" s="7">
        <v>-0.32000000000000001</v>
      </c>
      <c r="J238" s="8">
        <v>0</v>
      </c>
      <c r="K238" s="8">
        <v>-0.00010000000000000001</v>
      </c>
      <c r="L238" s="8">
        <v>0</v>
      </c>
      <c r="M238" s="52"/>
    </row>
    <row r="239" spans="1:13" ht="12.75">
      <c r="A239" s="52"/>
      <c r="B239" s="6" t="s">
        <v>3043</v>
      </c>
      <c r="C239" s="17" t="s">
        <v>3044</v>
      </c>
      <c r="D239" s="18" t="s">
        <v>260</v>
      </c>
      <c r="E239" s="6" t="s">
        <v>2617</v>
      </c>
      <c r="F239" s="6" t="s">
        <v>44</v>
      </c>
      <c r="G239" s="7">
        <v>-26.800000000000001</v>
      </c>
      <c r="H239" s="7">
        <v>4300</v>
      </c>
      <c r="I239" s="7">
        <v>-3.6600000000000001</v>
      </c>
      <c r="J239" s="8">
        <v>0</v>
      </c>
      <c r="K239" s="8">
        <v>-0.0016000000000000001</v>
      </c>
      <c r="L239" s="8">
        <v>0</v>
      </c>
      <c r="M239" s="52"/>
    </row>
    <row r="240" spans="1:13" ht="12.75">
      <c r="A240" s="52"/>
      <c r="B240" s="6" t="s">
        <v>3045</v>
      </c>
      <c r="C240" s="17" t="s">
        <v>3046</v>
      </c>
      <c r="D240" s="18" t="s">
        <v>260</v>
      </c>
      <c r="E240" s="6" t="s">
        <v>2617</v>
      </c>
      <c r="F240" s="6" t="s">
        <v>44</v>
      </c>
      <c r="G240" s="7">
        <v>-3682.2199999999998</v>
      </c>
      <c r="H240" s="7">
        <v>18</v>
      </c>
      <c r="I240" s="7">
        <v>-2.1099999999999999</v>
      </c>
      <c r="J240" s="8">
        <v>0</v>
      </c>
      <c r="K240" s="8">
        <v>-0.00089999999999999998</v>
      </c>
      <c r="L240" s="8">
        <v>0</v>
      </c>
      <c r="M240" s="52"/>
    </row>
    <row r="241" spans="1:13" ht="12.75">
      <c r="A241" s="52"/>
      <c r="B241" s="6" t="s">
        <v>3047</v>
      </c>
      <c r="C241" s="17" t="s">
        <v>3048</v>
      </c>
      <c r="D241" s="18" t="s">
        <v>260</v>
      </c>
      <c r="E241" s="6" t="s">
        <v>2617</v>
      </c>
      <c r="F241" s="6" t="s">
        <v>44</v>
      </c>
      <c r="G241" s="7">
        <v>-858.91999999999996</v>
      </c>
      <c r="H241" s="7">
        <v>13</v>
      </c>
      <c r="I241" s="7">
        <v>-0.34999999999999998</v>
      </c>
      <c r="J241" s="8">
        <v>0</v>
      </c>
      <c r="K241" s="8">
        <v>-0.00020000000000000001</v>
      </c>
      <c r="L241" s="8">
        <v>0</v>
      </c>
      <c r="M241" s="52"/>
    </row>
    <row r="242" spans="1:13" ht="12.75">
      <c r="A242" s="52"/>
      <c r="B242" s="6" t="s">
        <v>3049</v>
      </c>
      <c r="C242" s="17" t="s">
        <v>3050</v>
      </c>
      <c r="D242" s="18" t="s">
        <v>260</v>
      </c>
      <c r="E242" s="6" t="s">
        <v>2617</v>
      </c>
      <c r="F242" s="6" t="s">
        <v>44</v>
      </c>
      <c r="G242" s="7">
        <v>-2322.4699999999998</v>
      </c>
      <c r="H242" s="7">
        <v>85</v>
      </c>
      <c r="I242" s="7">
        <v>-6.2699999999999996</v>
      </c>
      <c r="J242" s="8">
        <v>0</v>
      </c>
      <c r="K242" s="8">
        <v>-0.0028</v>
      </c>
      <c r="L242" s="8">
        <v>0</v>
      </c>
      <c r="M242" s="52"/>
    </row>
    <row r="243" spans="1:13" ht="12.75">
      <c r="A243" s="52"/>
      <c r="B243" s="6" t="s">
        <v>3051</v>
      </c>
      <c r="C243" s="17" t="s">
        <v>3052</v>
      </c>
      <c r="D243" s="18" t="s">
        <v>260</v>
      </c>
      <c r="E243" s="6" t="s">
        <v>2617</v>
      </c>
      <c r="F243" s="6" t="s">
        <v>44</v>
      </c>
      <c r="G243" s="7">
        <v>-7864.5699999999997</v>
      </c>
      <c r="H243" s="7">
        <v>23</v>
      </c>
      <c r="I243" s="7">
        <v>-5.7400000000000002</v>
      </c>
      <c r="J243" s="8">
        <v>0</v>
      </c>
      <c r="K243" s="8">
        <v>-0.0025999999999999999</v>
      </c>
      <c r="L243" s="8">
        <v>0</v>
      </c>
      <c r="M243" s="52"/>
    </row>
    <row r="244" spans="1:13" ht="12.75">
      <c r="A244" s="52"/>
      <c r="B244" s="6" t="s">
        <v>3053</v>
      </c>
      <c r="C244" s="17" t="s">
        <v>3054</v>
      </c>
      <c r="D244" s="18" t="s">
        <v>260</v>
      </c>
      <c r="E244" s="6" t="s">
        <v>2617</v>
      </c>
      <c r="F244" s="6" t="s">
        <v>44</v>
      </c>
      <c r="G244" s="7">
        <v>-4680.6800000000003</v>
      </c>
      <c r="H244" s="7">
        <v>165</v>
      </c>
      <c r="I244" s="7">
        <v>-24.530000000000001</v>
      </c>
      <c r="J244" s="8">
        <v>0</v>
      </c>
      <c r="K244" s="8">
        <v>-0.010999999999999999</v>
      </c>
      <c r="L244" s="8">
        <v>0</v>
      </c>
      <c r="M244" s="52"/>
    </row>
    <row r="245" spans="1:13" ht="12.75">
      <c r="A245" s="52"/>
      <c r="B245" s="6" t="s">
        <v>3055</v>
      </c>
      <c r="C245" s="17" t="s">
        <v>3056</v>
      </c>
      <c r="D245" s="18" t="s">
        <v>260</v>
      </c>
      <c r="E245" s="6" t="s">
        <v>2617</v>
      </c>
      <c r="F245" s="6" t="s">
        <v>44</v>
      </c>
      <c r="G245" s="7">
        <v>-13.85</v>
      </c>
      <c r="H245" s="7">
        <v>32000</v>
      </c>
      <c r="I245" s="7">
        <v>-14.07</v>
      </c>
      <c r="J245" s="8">
        <v>0</v>
      </c>
      <c r="K245" s="8">
        <v>-0.0063</v>
      </c>
      <c r="L245" s="8">
        <v>0</v>
      </c>
      <c r="M245" s="52"/>
    </row>
    <row r="246" spans="1:13" ht="12.75">
      <c r="A246" s="52"/>
      <c r="B246" s="6" t="s">
        <v>3057</v>
      </c>
      <c r="C246" s="17" t="s">
        <v>3058</v>
      </c>
      <c r="D246" s="18" t="s">
        <v>260</v>
      </c>
      <c r="E246" s="6" t="s">
        <v>2617</v>
      </c>
      <c r="F246" s="6" t="s">
        <v>44</v>
      </c>
      <c r="G246" s="7">
        <v>-714.61000000000001</v>
      </c>
      <c r="H246" s="7">
        <v>275</v>
      </c>
      <c r="I246" s="7">
        <v>-6.2400000000000002</v>
      </c>
      <c r="J246" s="8">
        <v>0</v>
      </c>
      <c r="K246" s="8">
        <v>-0.0028</v>
      </c>
      <c r="L246" s="8">
        <v>0</v>
      </c>
      <c r="M246" s="52"/>
    </row>
    <row r="247" spans="1:13" ht="12.75">
      <c r="A247" s="52"/>
      <c r="B247" s="6" t="s">
        <v>3059</v>
      </c>
      <c r="C247" s="17" t="s">
        <v>3060</v>
      </c>
      <c r="D247" s="18" t="s">
        <v>260</v>
      </c>
      <c r="E247" s="6" t="s">
        <v>2617</v>
      </c>
      <c r="F247" s="6" t="s">
        <v>44</v>
      </c>
      <c r="G247" s="7">
        <v>47.719999999999999</v>
      </c>
      <c r="H247" s="7">
        <v>1250</v>
      </c>
      <c r="I247" s="7">
        <v>1.8899999999999999</v>
      </c>
      <c r="J247" s="8">
        <v>0</v>
      </c>
      <c r="K247" s="8">
        <v>0.00080000000000000004</v>
      </c>
      <c r="L247" s="8">
        <v>0</v>
      </c>
      <c r="M247" s="52"/>
    </row>
    <row r="248" spans="1:13" ht="12.75">
      <c r="A248" s="52"/>
      <c r="B248" s="6" t="s">
        <v>3061</v>
      </c>
      <c r="C248" s="17" t="s">
        <v>3062</v>
      </c>
      <c r="D248" s="18" t="s">
        <v>260</v>
      </c>
      <c r="E248" s="6" t="s">
        <v>2617</v>
      </c>
      <c r="F248" s="6" t="s">
        <v>44</v>
      </c>
      <c r="G248" s="7">
        <v>-47.719999999999999</v>
      </c>
      <c r="H248" s="7">
        <v>800</v>
      </c>
      <c r="I248" s="7">
        <v>-1.21</v>
      </c>
      <c r="J248" s="8">
        <v>0</v>
      </c>
      <c r="K248" s="8">
        <v>-0.00050000000000000001</v>
      </c>
      <c r="L248" s="8">
        <v>0</v>
      </c>
      <c r="M248" s="52"/>
    </row>
    <row r="249" spans="1:13" ht="12.75">
      <c r="A249" s="52"/>
      <c r="B249" s="6" t="s">
        <v>3063</v>
      </c>
      <c r="C249" s="17" t="s">
        <v>3064</v>
      </c>
      <c r="D249" s="18" t="s">
        <v>260</v>
      </c>
      <c r="E249" s="6" t="s">
        <v>2617</v>
      </c>
      <c r="F249" s="6" t="s">
        <v>44</v>
      </c>
      <c r="G249" s="7">
        <v>-23.859999999999999</v>
      </c>
      <c r="H249" s="7">
        <v>870</v>
      </c>
      <c r="I249" s="7">
        <v>-0.66000000000000003</v>
      </c>
      <c r="J249" s="8">
        <v>0</v>
      </c>
      <c r="K249" s="8">
        <v>-0.00029999999999999997</v>
      </c>
      <c r="L249" s="8">
        <v>0</v>
      </c>
      <c r="M249" s="52"/>
    </row>
    <row r="250" spans="1:13" ht="12.75">
      <c r="A250" s="52"/>
      <c r="B250" s="6" t="s">
        <v>3065</v>
      </c>
      <c r="C250" s="17" t="s">
        <v>3066</v>
      </c>
      <c r="D250" s="18" t="s">
        <v>260</v>
      </c>
      <c r="E250" s="6" t="s">
        <v>2617</v>
      </c>
      <c r="F250" s="6" t="s">
        <v>44</v>
      </c>
      <c r="G250" s="7">
        <v>14.630000000000001</v>
      </c>
      <c r="H250" s="7">
        <v>103200</v>
      </c>
      <c r="I250" s="7">
        <v>47.960000000000001</v>
      </c>
      <c r="J250" s="8">
        <v>0</v>
      </c>
      <c r="K250" s="8">
        <v>0.021399999999999999</v>
      </c>
      <c r="L250" s="8">
        <v>0</v>
      </c>
      <c r="M250" s="52"/>
    </row>
    <row r="251" spans="1:13" ht="12.75">
      <c r="A251" s="52"/>
      <c r="B251" s="6" t="s">
        <v>3067</v>
      </c>
      <c r="C251" s="17" t="s">
        <v>3068</v>
      </c>
      <c r="D251" s="18" t="s">
        <v>260</v>
      </c>
      <c r="E251" s="6" t="s">
        <v>2617</v>
      </c>
      <c r="F251" s="6" t="s">
        <v>44</v>
      </c>
      <c r="G251" s="7">
        <v>-14.630000000000001</v>
      </c>
      <c r="H251" s="7">
        <v>19800</v>
      </c>
      <c r="I251" s="7">
        <v>-9.1999999999999993</v>
      </c>
      <c r="J251" s="8">
        <v>0</v>
      </c>
      <c r="K251" s="8">
        <v>-0.0041000000000000003</v>
      </c>
      <c r="L251" s="8">
        <v>0</v>
      </c>
      <c r="M251" s="52"/>
    </row>
    <row r="252" spans="1:13" ht="12.75">
      <c r="A252" s="52"/>
      <c r="B252" s="6" t="s">
        <v>3069</v>
      </c>
      <c r="C252" s="17" t="s">
        <v>3070</v>
      </c>
      <c r="D252" s="18" t="s">
        <v>260</v>
      </c>
      <c r="E252" s="6" t="s">
        <v>2617</v>
      </c>
      <c r="F252" s="6" t="s">
        <v>44</v>
      </c>
      <c r="G252" s="7">
        <v>-14.630000000000001</v>
      </c>
      <c r="H252" s="7">
        <v>23500</v>
      </c>
      <c r="I252" s="7">
        <v>-10.92</v>
      </c>
      <c r="J252" s="8">
        <v>0</v>
      </c>
      <c r="K252" s="8">
        <v>-0.0048999999999999998</v>
      </c>
      <c r="L252" s="8">
        <v>0</v>
      </c>
      <c r="M252" s="52"/>
    </row>
    <row r="253" spans="1:13" ht="12.75">
      <c r="A253" s="52"/>
      <c r="B253" s="6" t="s">
        <v>3071</v>
      </c>
      <c r="C253" s="17">
        <v>73538779</v>
      </c>
      <c r="D253" s="18" t="s">
        <v>260</v>
      </c>
      <c r="E253" s="6" t="s">
        <v>2617</v>
      </c>
      <c r="F253" s="6" t="s">
        <v>44</v>
      </c>
      <c r="G253" s="7">
        <v>1781.8900000000001</v>
      </c>
      <c r="H253" s="7">
        <v>193</v>
      </c>
      <c r="I253" s="7">
        <v>10.92</v>
      </c>
      <c r="J253" s="8">
        <v>0</v>
      </c>
      <c r="K253" s="8">
        <v>0.0048999999999999998</v>
      </c>
      <c r="L253" s="8">
        <v>0</v>
      </c>
      <c r="M253" s="52"/>
    </row>
    <row r="254" spans="1:13" ht="12.75">
      <c r="A254" s="52"/>
      <c r="B254" s="6" t="s">
        <v>3072</v>
      </c>
      <c r="C254" s="17">
        <v>73538787</v>
      </c>
      <c r="D254" s="18" t="s">
        <v>260</v>
      </c>
      <c r="E254" s="6" t="s">
        <v>2617</v>
      </c>
      <c r="F254" s="6" t="s">
        <v>44</v>
      </c>
      <c r="G254" s="7">
        <v>-2808.6700000000001</v>
      </c>
      <c r="H254" s="7">
        <v>3</v>
      </c>
      <c r="I254" s="7">
        <v>-0.27000000000000002</v>
      </c>
      <c r="J254" s="8">
        <v>0</v>
      </c>
      <c r="K254" s="8">
        <v>-0.00010000000000000001</v>
      </c>
      <c r="L254" s="8">
        <v>0</v>
      </c>
      <c r="M254" s="52"/>
    </row>
    <row r="255" spans="1:13" ht="12.75">
      <c r="A255" s="52"/>
      <c r="B255" s="6" t="s">
        <v>3073</v>
      </c>
      <c r="C255" s="17" t="s">
        <v>3074</v>
      </c>
      <c r="D255" s="18" t="s">
        <v>260</v>
      </c>
      <c r="E255" s="6" t="s">
        <v>2617</v>
      </c>
      <c r="F255" s="6" t="s">
        <v>44</v>
      </c>
      <c r="G255" s="7">
        <v>-998.72000000000003</v>
      </c>
      <c r="H255" s="7">
        <v>18</v>
      </c>
      <c r="I255" s="7">
        <v>-0.56999999999999995</v>
      </c>
      <c r="J255" s="8">
        <v>0</v>
      </c>
      <c r="K255" s="8">
        <v>-0.00029999999999999997</v>
      </c>
      <c r="L255" s="8">
        <v>0</v>
      </c>
      <c r="M255" s="52"/>
    </row>
    <row r="256" spans="1:13" ht="12.75">
      <c r="A256" s="52"/>
      <c r="B256" s="6" t="s">
        <v>3075</v>
      </c>
      <c r="C256" s="17" t="s">
        <v>3076</v>
      </c>
      <c r="D256" s="18" t="s">
        <v>260</v>
      </c>
      <c r="E256" s="6" t="s">
        <v>2617</v>
      </c>
      <c r="F256" s="6" t="s">
        <v>44</v>
      </c>
      <c r="G256" s="7">
        <v>3654.3299999999999</v>
      </c>
      <c r="H256" s="7">
        <v>228</v>
      </c>
      <c r="I256" s="7">
        <v>26.460000000000001</v>
      </c>
      <c r="J256" s="8">
        <v>0</v>
      </c>
      <c r="K256" s="8">
        <v>0.0118</v>
      </c>
      <c r="L256" s="8">
        <v>0</v>
      </c>
      <c r="M256" s="52"/>
    </row>
    <row r="257" spans="1:13" ht="12.75">
      <c r="A257" s="52"/>
      <c r="B257" s="6" t="s">
        <v>3077</v>
      </c>
      <c r="C257" s="17" t="s">
        <v>3078</v>
      </c>
      <c r="D257" s="18" t="s">
        <v>260</v>
      </c>
      <c r="E257" s="6" t="s">
        <v>2617</v>
      </c>
      <c r="F257" s="6" t="s">
        <v>44</v>
      </c>
      <c r="G257" s="7">
        <v>5.3600000000000003</v>
      </c>
      <c r="H257" s="7">
        <v>22500</v>
      </c>
      <c r="I257" s="7">
        <v>3.8300000000000001</v>
      </c>
      <c r="J257" s="8">
        <v>0</v>
      </c>
      <c r="K257" s="8">
        <v>0.0016999999999999999</v>
      </c>
      <c r="L257" s="8">
        <v>0</v>
      </c>
      <c r="M257" s="52"/>
    </row>
    <row r="258" spans="1:13" ht="12.75">
      <c r="A258" s="52"/>
      <c r="B258" s="6" t="s">
        <v>3079</v>
      </c>
      <c r="C258" s="17" t="s">
        <v>3080</v>
      </c>
      <c r="D258" s="18" t="s">
        <v>260</v>
      </c>
      <c r="E258" s="6" t="s">
        <v>2617</v>
      </c>
      <c r="F258" s="6" t="s">
        <v>44</v>
      </c>
      <c r="G258" s="7">
        <v>1956.48</v>
      </c>
      <c r="H258" s="7">
        <v>113</v>
      </c>
      <c r="I258" s="7">
        <v>7.0199999999999996</v>
      </c>
      <c r="J258" s="8">
        <v>0</v>
      </c>
      <c r="K258" s="8">
        <v>0.0030999999999999999</v>
      </c>
      <c r="L258" s="8">
        <v>0</v>
      </c>
      <c r="M258" s="52"/>
    </row>
    <row r="259" spans="1:13" ht="12.75">
      <c r="A259" s="52"/>
      <c r="B259" s="6" t="s">
        <v>3081</v>
      </c>
      <c r="C259" s="17" t="s">
        <v>3082</v>
      </c>
      <c r="D259" s="18" t="s">
        <v>260</v>
      </c>
      <c r="E259" s="6" t="s">
        <v>2617</v>
      </c>
      <c r="F259" s="6" t="s">
        <v>44</v>
      </c>
      <c r="G259" s="7">
        <v>491.26999999999998</v>
      </c>
      <c r="H259" s="7">
        <v>15</v>
      </c>
      <c r="I259" s="7">
        <v>0.23000000000000001</v>
      </c>
      <c r="J259" s="8">
        <v>0</v>
      </c>
      <c r="K259" s="8">
        <v>0.00010000000000000001</v>
      </c>
      <c r="L259" s="8">
        <v>0</v>
      </c>
      <c r="M259" s="52"/>
    </row>
    <row r="260" spans="1:13" ht="12.75">
      <c r="A260" s="52"/>
      <c r="B260" s="6" t="s">
        <v>3083</v>
      </c>
      <c r="C260" s="17" t="s">
        <v>3084</v>
      </c>
      <c r="D260" s="18" t="s">
        <v>260</v>
      </c>
      <c r="E260" s="6" t="s">
        <v>2617</v>
      </c>
      <c r="F260" s="6" t="s">
        <v>44</v>
      </c>
      <c r="G260" s="7">
        <v>-3662.3600000000001</v>
      </c>
      <c r="H260" s="7">
        <v>230</v>
      </c>
      <c r="I260" s="7">
        <v>-26.75</v>
      </c>
      <c r="J260" s="8">
        <v>0</v>
      </c>
      <c r="K260" s="8">
        <v>-0.012</v>
      </c>
      <c r="L260" s="8">
        <v>0</v>
      </c>
      <c r="M260" s="52"/>
    </row>
    <row r="261" spans="1:13" ht="12.75">
      <c r="A261" s="52"/>
      <c r="B261" s="6" t="s">
        <v>3085</v>
      </c>
      <c r="C261" s="17" t="s">
        <v>3086</v>
      </c>
      <c r="D261" s="18" t="s">
        <v>260</v>
      </c>
      <c r="E261" s="6" t="s">
        <v>2617</v>
      </c>
      <c r="F261" s="6" t="s">
        <v>44</v>
      </c>
      <c r="G261" s="7">
        <v>-5.3600000000000003</v>
      </c>
      <c r="H261" s="7">
        <v>10500</v>
      </c>
      <c r="I261" s="7">
        <v>-1.79</v>
      </c>
      <c r="J261" s="8">
        <v>0</v>
      </c>
      <c r="K261" s="8">
        <v>-0.00080000000000000004</v>
      </c>
      <c r="L261" s="8">
        <v>0</v>
      </c>
      <c r="M261" s="52"/>
    </row>
    <row r="262" spans="1:13" ht="12.75">
      <c r="A262" s="52"/>
      <c r="B262" s="6" t="s">
        <v>3087</v>
      </c>
      <c r="C262" s="17" t="s">
        <v>3088</v>
      </c>
      <c r="D262" s="18" t="s">
        <v>260</v>
      </c>
      <c r="E262" s="6" t="s">
        <v>2617</v>
      </c>
      <c r="F262" s="6" t="s">
        <v>44</v>
      </c>
      <c r="G262" s="7">
        <v>-1958.05</v>
      </c>
      <c r="H262" s="7">
        <v>138</v>
      </c>
      <c r="I262" s="7">
        <v>-8.5800000000000001</v>
      </c>
      <c r="J262" s="8">
        <v>0</v>
      </c>
      <c r="K262" s="8">
        <v>-0.0038</v>
      </c>
      <c r="L262" s="8">
        <v>0</v>
      </c>
      <c r="M262" s="52"/>
    </row>
    <row r="263" spans="1:13" ht="12.75">
      <c r="A263" s="52"/>
      <c r="B263" s="6" t="s">
        <v>3089</v>
      </c>
      <c r="C263" s="17" t="s">
        <v>3090</v>
      </c>
      <c r="D263" s="18" t="s">
        <v>260</v>
      </c>
      <c r="E263" s="6" t="s">
        <v>2617</v>
      </c>
      <c r="F263" s="6" t="s">
        <v>44</v>
      </c>
      <c r="G263" s="7">
        <v>-491.29000000000002</v>
      </c>
      <c r="H263" s="7">
        <v>260</v>
      </c>
      <c r="I263" s="7">
        <v>-4.0599999999999996</v>
      </c>
      <c r="J263" s="8">
        <v>0</v>
      </c>
      <c r="K263" s="8">
        <v>-0.0018</v>
      </c>
      <c r="L263" s="8">
        <v>0</v>
      </c>
      <c r="M263" s="52"/>
    </row>
    <row r="264" spans="1:13" ht="12.75">
      <c r="A264" s="52"/>
      <c r="B264" s="6" t="s">
        <v>3091</v>
      </c>
      <c r="C264" s="17" t="s">
        <v>3092</v>
      </c>
      <c r="D264" s="18" t="s">
        <v>260</v>
      </c>
      <c r="E264" s="6" t="s">
        <v>2617</v>
      </c>
      <c r="F264" s="6" t="s">
        <v>44</v>
      </c>
      <c r="G264" s="7">
        <v>102.11</v>
      </c>
      <c r="H264" s="7">
        <v>2500</v>
      </c>
      <c r="I264" s="7">
        <v>8.1099999999999994</v>
      </c>
      <c r="J264" s="8">
        <v>0</v>
      </c>
      <c r="K264" s="8">
        <v>0.0035999999999999999</v>
      </c>
      <c r="L264" s="8">
        <v>0</v>
      </c>
      <c r="M264" s="52"/>
    </row>
    <row r="265" spans="1:13" ht="12.75">
      <c r="A265" s="52"/>
      <c r="B265" s="6" t="s">
        <v>3093</v>
      </c>
      <c r="C265" s="17" t="s">
        <v>3094</v>
      </c>
      <c r="D265" s="18" t="s">
        <v>260</v>
      </c>
      <c r="E265" s="6" t="s">
        <v>2617</v>
      </c>
      <c r="F265" s="6" t="s">
        <v>44</v>
      </c>
      <c r="G265" s="7">
        <v>-102.11</v>
      </c>
      <c r="H265" s="7">
        <v>40000</v>
      </c>
      <c r="I265" s="7">
        <v>-129.71000000000001</v>
      </c>
      <c r="J265" s="8">
        <v>0</v>
      </c>
      <c r="K265" s="8">
        <v>-0.058000000000000003</v>
      </c>
      <c r="L265" s="8">
        <v>-0.00010000000000000001</v>
      </c>
      <c r="M265" s="52"/>
    </row>
    <row r="266" spans="1:13" ht="12.75">
      <c r="A266" s="52"/>
      <c r="B266" s="6" t="s">
        <v>3095</v>
      </c>
      <c r="C266" s="17" t="s">
        <v>3096</v>
      </c>
      <c r="D266" s="18" t="s">
        <v>260</v>
      </c>
      <c r="E266" s="6" t="s">
        <v>2617</v>
      </c>
      <c r="F266" s="6" t="s">
        <v>44</v>
      </c>
      <c r="G266" s="7">
        <v>83.609999999999999</v>
      </c>
      <c r="H266" s="7">
        <v>60000</v>
      </c>
      <c r="I266" s="7">
        <v>159.31999999999999</v>
      </c>
      <c r="J266" s="8">
        <v>0</v>
      </c>
      <c r="K266" s="8">
        <v>0.071199999999999999</v>
      </c>
      <c r="L266" s="8">
        <v>0.00010000000000000001</v>
      </c>
      <c r="M266" s="52"/>
    </row>
    <row r="267" spans="1:13" ht="12.75">
      <c r="A267" s="52"/>
      <c r="B267" s="6" t="s">
        <v>3097</v>
      </c>
      <c r="C267" s="17" t="s">
        <v>3098</v>
      </c>
      <c r="D267" s="18" t="s">
        <v>260</v>
      </c>
      <c r="E267" s="6" t="s">
        <v>2617</v>
      </c>
      <c r="F267" s="6" t="s">
        <v>44</v>
      </c>
      <c r="G267" s="7">
        <v>-41.799999999999997</v>
      </c>
      <c r="H267" s="7">
        <v>25600</v>
      </c>
      <c r="I267" s="7">
        <v>-33.990000000000002</v>
      </c>
      <c r="J267" s="8">
        <v>0</v>
      </c>
      <c r="K267" s="8">
        <v>-0.0152</v>
      </c>
      <c r="L267" s="8">
        <v>0</v>
      </c>
      <c r="M267" s="52"/>
    </row>
    <row r="268" spans="1:13" ht="12.75">
      <c r="A268" s="52"/>
      <c r="B268" s="6" t="s">
        <v>3099</v>
      </c>
      <c r="C268" s="17" t="s">
        <v>3100</v>
      </c>
      <c r="D268" s="18" t="s">
        <v>260</v>
      </c>
      <c r="E268" s="6" t="s">
        <v>2617</v>
      </c>
      <c r="F268" s="6" t="s">
        <v>44</v>
      </c>
      <c r="G268" s="7">
        <v>-41.799999999999997</v>
      </c>
      <c r="H268" s="7">
        <v>16200</v>
      </c>
      <c r="I268" s="7">
        <v>-21.510000000000002</v>
      </c>
      <c r="J268" s="8">
        <v>0</v>
      </c>
      <c r="K268" s="8">
        <v>-0.0095999999999999992</v>
      </c>
      <c r="L268" s="8">
        <v>0</v>
      </c>
      <c r="M268" s="52"/>
    </row>
    <row r="269" spans="1:13" ht="12.75">
      <c r="A269" s="52"/>
      <c r="B269" s="6" t="s">
        <v>3101</v>
      </c>
      <c r="C269" s="17" t="s">
        <v>3102</v>
      </c>
      <c r="D269" s="18" t="s">
        <v>260</v>
      </c>
      <c r="E269" s="6" t="s">
        <v>2617</v>
      </c>
      <c r="F269" s="6" t="s">
        <v>44</v>
      </c>
      <c r="G269" s="7">
        <v>-41.799999999999997</v>
      </c>
      <c r="H269" s="7">
        <v>25000</v>
      </c>
      <c r="I269" s="7">
        <v>-33.189999999999998</v>
      </c>
      <c r="J269" s="8">
        <v>0</v>
      </c>
      <c r="K269" s="8">
        <v>-0.014800000000000001</v>
      </c>
      <c r="L269" s="8">
        <v>0</v>
      </c>
      <c r="M269" s="52"/>
    </row>
    <row r="270" spans="1:13" ht="12.75">
      <c r="A270" s="52"/>
      <c r="B270" s="6" t="s">
        <v>3103</v>
      </c>
      <c r="C270" s="17" t="s">
        <v>3104</v>
      </c>
      <c r="D270" s="18" t="s">
        <v>260</v>
      </c>
      <c r="E270" s="6" t="s">
        <v>2617</v>
      </c>
      <c r="F270" s="6" t="s">
        <v>44</v>
      </c>
      <c r="G270" s="7">
        <v>-15.82</v>
      </c>
      <c r="H270" s="7">
        <v>287000</v>
      </c>
      <c r="I270" s="7">
        <v>-144.22999999999999</v>
      </c>
      <c r="J270" s="8">
        <v>0</v>
      </c>
      <c r="K270" s="8">
        <v>-0.064500000000000002</v>
      </c>
      <c r="L270" s="8">
        <v>-0.00010000000000000001</v>
      </c>
      <c r="M270" s="52"/>
    </row>
    <row r="271" spans="1:13" ht="12.75">
      <c r="A271" s="52"/>
      <c r="B271" s="6" t="s">
        <v>3105</v>
      </c>
      <c r="C271" s="17" t="s">
        <v>3106</v>
      </c>
      <c r="D271" s="18" t="s">
        <v>260</v>
      </c>
      <c r="E271" s="6" t="s">
        <v>2617</v>
      </c>
      <c r="F271" s="6" t="s">
        <v>44</v>
      </c>
      <c r="G271" s="7">
        <v>-20.030000000000001</v>
      </c>
      <c r="H271" s="7">
        <v>40</v>
      </c>
      <c r="I271" s="7">
        <v>-0.029999999999999999</v>
      </c>
      <c r="J271" s="8">
        <v>0</v>
      </c>
      <c r="K271" s="8">
        <v>0</v>
      </c>
      <c r="L271" s="8">
        <v>0</v>
      </c>
      <c r="M271" s="52"/>
    </row>
    <row r="272" spans="1:13" ht="12.75">
      <c r="A272" s="52"/>
      <c r="B272" s="6" t="s">
        <v>3107</v>
      </c>
      <c r="C272" s="17" t="s">
        <v>3108</v>
      </c>
      <c r="D272" s="18" t="s">
        <v>260</v>
      </c>
      <c r="E272" s="6" t="s">
        <v>2617</v>
      </c>
      <c r="F272" s="6" t="s">
        <v>44</v>
      </c>
      <c r="G272" s="7">
        <v>223.31</v>
      </c>
      <c r="H272" s="7">
        <v>1550</v>
      </c>
      <c r="I272" s="7">
        <v>10.99</v>
      </c>
      <c r="J272" s="8">
        <v>0</v>
      </c>
      <c r="K272" s="8">
        <v>0.0048999999999999998</v>
      </c>
      <c r="L272" s="8">
        <v>0</v>
      </c>
      <c r="M272" s="52"/>
    </row>
    <row r="273" spans="1:13" ht="12.75">
      <c r="A273" s="52"/>
      <c r="B273" s="6" t="s">
        <v>3109</v>
      </c>
      <c r="C273" s="17" t="s">
        <v>3110</v>
      </c>
      <c r="D273" s="18" t="s">
        <v>260</v>
      </c>
      <c r="E273" s="6" t="s">
        <v>2617</v>
      </c>
      <c r="F273" s="6" t="s">
        <v>44</v>
      </c>
      <c r="G273" s="7">
        <v>178.65000000000001</v>
      </c>
      <c r="H273" s="7">
        <v>1070</v>
      </c>
      <c r="I273" s="7">
        <v>6.0700000000000003</v>
      </c>
      <c r="J273" s="8">
        <v>0</v>
      </c>
      <c r="K273" s="8">
        <v>0.0027000000000000001</v>
      </c>
      <c r="L273" s="8">
        <v>0</v>
      </c>
      <c r="M273" s="52"/>
    </row>
    <row r="274" spans="1:13" ht="12.75">
      <c r="A274" s="52"/>
      <c r="B274" s="6" t="s">
        <v>3111</v>
      </c>
      <c r="C274" s="17" t="s">
        <v>3112</v>
      </c>
      <c r="D274" s="18" t="s">
        <v>260</v>
      </c>
      <c r="E274" s="6" t="s">
        <v>2617</v>
      </c>
      <c r="F274" s="6" t="s">
        <v>44</v>
      </c>
      <c r="G274" s="7">
        <v>8.7300000000000004</v>
      </c>
      <c r="H274" s="7">
        <v>445600</v>
      </c>
      <c r="I274" s="7">
        <v>123.5</v>
      </c>
      <c r="J274" s="8">
        <v>0</v>
      </c>
      <c r="K274" s="8">
        <v>0.055199999999999999</v>
      </c>
      <c r="L274" s="8">
        <v>0.00010000000000000001</v>
      </c>
      <c r="M274" s="52"/>
    </row>
    <row r="275" spans="1:13" ht="12.75">
      <c r="A275" s="52"/>
      <c r="B275" s="6" t="s">
        <v>3113</v>
      </c>
      <c r="C275" s="17" t="s">
        <v>3114</v>
      </c>
      <c r="D275" s="18" t="s">
        <v>260</v>
      </c>
      <c r="E275" s="6" t="s">
        <v>2617</v>
      </c>
      <c r="F275" s="6" t="s">
        <v>44</v>
      </c>
      <c r="G275" s="7">
        <v>-445.87</v>
      </c>
      <c r="H275" s="7">
        <v>293</v>
      </c>
      <c r="I275" s="7">
        <v>-4.1500000000000004</v>
      </c>
      <c r="J275" s="8">
        <v>0</v>
      </c>
      <c r="K275" s="8">
        <v>-0.0019</v>
      </c>
      <c r="L275" s="8">
        <v>0</v>
      </c>
      <c r="M275" s="52"/>
    </row>
    <row r="276" spans="1:13" ht="12.75">
      <c r="A276" s="52"/>
      <c r="B276" s="6" t="s">
        <v>3115</v>
      </c>
      <c r="C276" s="17" t="s">
        <v>3116</v>
      </c>
      <c r="D276" s="18" t="s">
        <v>260</v>
      </c>
      <c r="E276" s="6" t="s">
        <v>2617</v>
      </c>
      <c r="F276" s="6" t="s">
        <v>44</v>
      </c>
      <c r="G276" s="7">
        <v>-357.30000000000001</v>
      </c>
      <c r="H276" s="7">
        <v>180</v>
      </c>
      <c r="I276" s="7">
        <v>-2.04</v>
      </c>
      <c r="J276" s="8">
        <v>0</v>
      </c>
      <c r="K276" s="8">
        <v>-0.00089999999999999998</v>
      </c>
      <c r="L276" s="8">
        <v>0</v>
      </c>
      <c r="M276" s="52"/>
    </row>
    <row r="277" spans="1:13" ht="12.75">
      <c r="A277" s="52"/>
      <c r="B277" s="6" t="s">
        <v>3117</v>
      </c>
      <c r="C277" s="17" t="s">
        <v>3118</v>
      </c>
      <c r="D277" s="18" t="s">
        <v>260</v>
      </c>
      <c r="E277" s="6" t="s">
        <v>2617</v>
      </c>
      <c r="F277" s="6" t="s">
        <v>44</v>
      </c>
      <c r="G277" s="7">
        <v>-8.7300000000000004</v>
      </c>
      <c r="H277" s="7">
        <v>166000</v>
      </c>
      <c r="I277" s="7">
        <v>-46.009999999999998</v>
      </c>
      <c r="J277" s="8">
        <v>0</v>
      </c>
      <c r="K277" s="8">
        <v>-0.0206</v>
      </c>
      <c r="L277" s="8">
        <v>0</v>
      </c>
      <c r="M277" s="52"/>
    </row>
    <row r="278" spans="1:13" ht="12.75">
      <c r="A278" s="52"/>
      <c r="B278" s="6" t="s">
        <v>3119</v>
      </c>
      <c r="C278" s="17" t="s">
        <v>3120</v>
      </c>
      <c r="D278" s="18" t="s">
        <v>260</v>
      </c>
      <c r="E278" s="6" t="s">
        <v>2617</v>
      </c>
      <c r="F278" s="6" t="s">
        <v>44</v>
      </c>
      <c r="G278" s="7">
        <v>-8.7300000000000004</v>
      </c>
      <c r="H278" s="7">
        <v>389000</v>
      </c>
      <c r="I278" s="7">
        <v>-107.81</v>
      </c>
      <c r="J278" s="8">
        <v>0</v>
      </c>
      <c r="K278" s="8">
        <v>-0.0482</v>
      </c>
      <c r="L278" s="8">
        <v>-0.00010000000000000001</v>
      </c>
      <c r="M278" s="52"/>
    </row>
    <row r="279" spans="1:13" ht="12.75">
      <c r="A279" s="52"/>
      <c r="B279" s="6" t="s">
        <v>3121</v>
      </c>
      <c r="C279" s="17" t="s">
        <v>3122</v>
      </c>
      <c r="D279" s="18" t="s">
        <v>260</v>
      </c>
      <c r="E279" s="6" t="s">
        <v>2617</v>
      </c>
      <c r="F279" s="6" t="s">
        <v>44</v>
      </c>
      <c r="G279" s="7">
        <v>6.6900000000000004</v>
      </c>
      <c r="H279" s="7">
        <v>23800</v>
      </c>
      <c r="I279" s="7">
        <v>5.0599999999999996</v>
      </c>
      <c r="J279" s="8">
        <v>0</v>
      </c>
      <c r="K279" s="8">
        <v>0.0023</v>
      </c>
      <c r="L279" s="8">
        <v>0</v>
      </c>
      <c r="M279" s="52"/>
    </row>
    <row r="280" spans="1:13" ht="12.75">
      <c r="A280" s="52"/>
      <c r="B280" s="6" t="s">
        <v>3123</v>
      </c>
      <c r="C280" s="17">
        <v>707775185</v>
      </c>
      <c r="D280" s="18" t="s">
        <v>260</v>
      </c>
      <c r="E280" s="6" t="s">
        <v>2617</v>
      </c>
      <c r="F280" s="6" t="s">
        <v>44</v>
      </c>
      <c r="G280" s="7">
        <v>1339.8900000000001</v>
      </c>
      <c r="H280" s="7">
        <v>20</v>
      </c>
      <c r="I280" s="7">
        <v>0.84999999999999998</v>
      </c>
      <c r="J280" s="8">
        <v>0</v>
      </c>
      <c r="K280" s="8">
        <v>0.00040000000000000002</v>
      </c>
      <c r="L280" s="8">
        <v>0</v>
      </c>
      <c r="M280" s="52"/>
    </row>
    <row r="281" spans="1:13" ht="12.75">
      <c r="A281" s="52"/>
      <c r="B281" s="6" t="s">
        <v>3124</v>
      </c>
      <c r="C281" s="17" t="s">
        <v>3125</v>
      </c>
      <c r="D281" s="18" t="s">
        <v>260</v>
      </c>
      <c r="E281" s="6" t="s">
        <v>2617</v>
      </c>
      <c r="F281" s="6" t="s">
        <v>44</v>
      </c>
      <c r="G281" s="7">
        <v>-6.6900000000000004</v>
      </c>
      <c r="H281" s="7">
        <v>5400</v>
      </c>
      <c r="I281" s="7">
        <v>-1.1499999999999999</v>
      </c>
      <c r="J281" s="8">
        <v>0</v>
      </c>
      <c r="K281" s="8">
        <v>-0.00050000000000000001</v>
      </c>
      <c r="L281" s="8">
        <v>0</v>
      </c>
      <c r="M281" s="52"/>
    </row>
    <row r="282" spans="1:13" ht="12.75">
      <c r="A282" s="52"/>
      <c r="B282" s="6" t="s">
        <v>3126</v>
      </c>
      <c r="C282" s="17" t="s">
        <v>3127</v>
      </c>
      <c r="D282" s="18" t="s">
        <v>260</v>
      </c>
      <c r="E282" s="6" t="s">
        <v>2617</v>
      </c>
      <c r="F282" s="6" t="s">
        <v>44</v>
      </c>
      <c r="G282" s="7">
        <v>-6.6900000000000004</v>
      </c>
      <c r="H282" s="7">
        <v>16900</v>
      </c>
      <c r="I282" s="7">
        <v>-3.5899999999999999</v>
      </c>
      <c r="J282" s="8">
        <v>0</v>
      </c>
      <c r="K282" s="8">
        <v>-0.0016000000000000001</v>
      </c>
      <c r="L282" s="8">
        <v>0</v>
      </c>
      <c r="M282" s="52"/>
    </row>
    <row r="283" spans="1:13" ht="12.75">
      <c r="A283" s="52"/>
      <c r="B283" s="6" t="s">
        <v>3128</v>
      </c>
      <c r="C283" s="17">
        <v>707775193</v>
      </c>
      <c r="D283" s="18" t="s">
        <v>260</v>
      </c>
      <c r="E283" s="6" t="s">
        <v>2617</v>
      </c>
      <c r="F283" s="6" t="s">
        <v>44</v>
      </c>
      <c r="G283" s="7">
        <v>-589.54999999999995</v>
      </c>
      <c r="H283" s="7">
        <v>490</v>
      </c>
      <c r="I283" s="7">
        <v>-9.1699999999999999</v>
      </c>
      <c r="J283" s="8">
        <v>0</v>
      </c>
      <c r="K283" s="8">
        <v>-0.0041000000000000003</v>
      </c>
      <c r="L283" s="8">
        <v>0</v>
      </c>
      <c r="M283" s="52"/>
    </row>
    <row r="284" spans="1:13" ht="12.75">
      <c r="A284" s="52"/>
      <c r="B284" s="6" t="s">
        <v>3129</v>
      </c>
      <c r="C284" s="17" t="s">
        <v>3130</v>
      </c>
      <c r="D284" s="18" t="s">
        <v>260</v>
      </c>
      <c r="E284" s="6" t="s">
        <v>2617</v>
      </c>
      <c r="F284" s="6" t="s">
        <v>44</v>
      </c>
      <c r="G284" s="7">
        <v>40.450000000000003</v>
      </c>
      <c r="H284" s="7">
        <v>3600</v>
      </c>
      <c r="I284" s="7">
        <v>4.6200000000000001</v>
      </c>
      <c r="J284" s="8">
        <v>0</v>
      </c>
      <c r="K284" s="8">
        <v>0.0020999999999999999</v>
      </c>
      <c r="L284" s="8">
        <v>0</v>
      </c>
      <c r="M284" s="52"/>
    </row>
    <row r="285" spans="1:13" ht="12.75">
      <c r="A285" s="52"/>
      <c r="B285" s="6" t="s">
        <v>3131</v>
      </c>
      <c r="C285" s="17" t="s">
        <v>3132</v>
      </c>
      <c r="D285" s="18" t="s">
        <v>260</v>
      </c>
      <c r="E285" s="6" t="s">
        <v>2617</v>
      </c>
      <c r="F285" s="6" t="s">
        <v>44</v>
      </c>
      <c r="G285" s="7">
        <v>-80.890000000000001</v>
      </c>
      <c r="H285" s="7">
        <v>900</v>
      </c>
      <c r="I285" s="7">
        <v>-2.3100000000000001</v>
      </c>
      <c r="J285" s="8">
        <v>0</v>
      </c>
      <c r="K285" s="8">
        <v>-0.001</v>
      </c>
      <c r="L285" s="8">
        <v>0</v>
      </c>
      <c r="M285" s="52"/>
    </row>
    <row r="286" spans="1:13" ht="12.75">
      <c r="A286" s="52"/>
      <c r="B286" s="6" t="s">
        <v>3133</v>
      </c>
      <c r="C286" s="17" t="s">
        <v>3134</v>
      </c>
      <c r="D286" s="18" t="s">
        <v>260</v>
      </c>
      <c r="E286" s="6" t="s">
        <v>2617</v>
      </c>
      <c r="F286" s="6" t="s">
        <v>44</v>
      </c>
      <c r="G286" s="7">
        <v>2679.7800000000002</v>
      </c>
      <c r="H286" s="7">
        <v>455</v>
      </c>
      <c r="I286" s="7">
        <v>38.719999999999999</v>
      </c>
      <c r="J286" s="8">
        <v>0</v>
      </c>
      <c r="K286" s="8">
        <v>0.017299999999999999</v>
      </c>
      <c r="L286" s="8">
        <v>0</v>
      </c>
      <c r="M286" s="52"/>
    </row>
    <row r="287" spans="1:13" ht="12.75">
      <c r="A287" s="52"/>
      <c r="B287" s="6" t="s">
        <v>3135</v>
      </c>
      <c r="C287" s="17" t="s">
        <v>3136</v>
      </c>
      <c r="D287" s="18" t="s">
        <v>260</v>
      </c>
      <c r="E287" s="6" t="s">
        <v>2617</v>
      </c>
      <c r="F287" s="6" t="s">
        <v>44</v>
      </c>
      <c r="G287" s="7">
        <v>3662.3600000000001</v>
      </c>
      <c r="H287" s="7">
        <v>320</v>
      </c>
      <c r="I287" s="7">
        <v>37.219999999999999</v>
      </c>
      <c r="J287" s="8">
        <v>0</v>
      </c>
      <c r="K287" s="8">
        <v>0.0166</v>
      </c>
      <c r="L287" s="8">
        <v>0</v>
      </c>
      <c r="M287" s="52"/>
    </row>
    <row r="288" spans="1:13" ht="12.75">
      <c r="A288" s="52"/>
      <c r="B288" s="6" t="s">
        <v>3137</v>
      </c>
      <c r="C288" s="17" t="s">
        <v>3138</v>
      </c>
      <c r="D288" s="18" t="s">
        <v>260</v>
      </c>
      <c r="E288" s="6" t="s">
        <v>2617</v>
      </c>
      <c r="F288" s="6" t="s">
        <v>44</v>
      </c>
      <c r="G288" s="7">
        <v>58.060000000000002</v>
      </c>
      <c r="H288" s="7">
        <v>41100</v>
      </c>
      <c r="I288" s="7">
        <v>75.790000000000006</v>
      </c>
      <c r="J288" s="8">
        <v>0</v>
      </c>
      <c r="K288" s="8">
        <v>0.0339</v>
      </c>
      <c r="L288" s="8">
        <v>0</v>
      </c>
      <c r="M288" s="52"/>
    </row>
    <row r="289" spans="1:13" ht="12.75">
      <c r="A289" s="52"/>
      <c r="B289" s="6" t="s">
        <v>3139</v>
      </c>
      <c r="C289" s="17" t="s">
        <v>3140</v>
      </c>
      <c r="D289" s="18" t="s">
        <v>260</v>
      </c>
      <c r="E289" s="6" t="s">
        <v>2617</v>
      </c>
      <c r="F289" s="6" t="s">
        <v>44</v>
      </c>
      <c r="G289" s="7">
        <v>25.899999999999999</v>
      </c>
      <c r="H289" s="7">
        <v>14500</v>
      </c>
      <c r="I289" s="7">
        <v>11.93</v>
      </c>
      <c r="J289" s="8">
        <v>0</v>
      </c>
      <c r="K289" s="8">
        <v>0.0053</v>
      </c>
      <c r="L289" s="8">
        <v>0</v>
      </c>
      <c r="M289" s="52"/>
    </row>
    <row r="290" spans="1:13" ht="12.75">
      <c r="A290" s="52"/>
      <c r="B290" s="6" t="s">
        <v>3141</v>
      </c>
      <c r="C290" s="17" t="s">
        <v>3142</v>
      </c>
      <c r="D290" s="18" t="s">
        <v>260</v>
      </c>
      <c r="E290" s="6" t="s">
        <v>2617</v>
      </c>
      <c r="F290" s="6" t="s">
        <v>44</v>
      </c>
      <c r="G290" s="7">
        <v>-2670.7199999999998</v>
      </c>
      <c r="H290" s="7">
        <v>148</v>
      </c>
      <c r="I290" s="7">
        <v>-12.550000000000001</v>
      </c>
      <c r="J290" s="8">
        <v>0</v>
      </c>
      <c r="K290" s="8">
        <v>-0.0055999999999999999</v>
      </c>
      <c r="L290" s="8">
        <v>0</v>
      </c>
      <c r="M290" s="52"/>
    </row>
    <row r="291" spans="1:13" ht="12.75">
      <c r="A291" s="52"/>
      <c r="B291" s="6" t="s">
        <v>3143</v>
      </c>
      <c r="C291" s="17" t="s">
        <v>3144</v>
      </c>
      <c r="D291" s="18" t="s">
        <v>260</v>
      </c>
      <c r="E291" s="6" t="s">
        <v>2617</v>
      </c>
      <c r="F291" s="6" t="s">
        <v>44</v>
      </c>
      <c r="G291" s="7">
        <v>-1858.1500000000001</v>
      </c>
      <c r="H291" s="7">
        <v>53</v>
      </c>
      <c r="I291" s="7">
        <v>-3.1299999999999999</v>
      </c>
      <c r="J291" s="8">
        <v>0</v>
      </c>
      <c r="K291" s="8">
        <v>-0.0014</v>
      </c>
      <c r="L291" s="8">
        <v>0</v>
      </c>
      <c r="M291" s="52"/>
    </row>
    <row r="292" spans="1:13" ht="12.75">
      <c r="A292" s="52"/>
      <c r="B292" s="6" t="s">
        <v>3145</v>
      </c>
      <c r="C292" s="17" t="s">
        <v>3146</v>
      </c>
      <c r="D292" s="18" t="s">
        <v>260</v>
      </c>
      <c r="E292" s="6" t="s">
        <v>2617</v>
      </c>
      <c r="F292" s="6" t="s">
        <v>44</v>
      </c>
      <c r="G292" s="7">
        <v>-58.060000000000002</v>
      </c>
      <c r="H292" s="7">
        <v>5700</v>
      </c>
      <c r="I292" s="7">
        <v>-10.51</v>
      </c>
      <c r="J292" s="8">
        <v>0</v>
      </c>
      <c r="K292" s="8">
        <v>-0.0047000000000000002</v>
      </c>
      <c r="L292" s="8">
        <v>0</v>
      </c>
      <c r="M292" s="52"/>
    </row>
    <row r="293" spans="1:13" ht="12.75">
      <c r="A293" s="52"/>
      <c r="B293" s="6" t="s">
        <v>3147</v>
      </c>
      <c r="C293" s="17" t="s">
        <v>3148</v>
      </c>
      <c r="D293" s="18" t="s">
        <v>260</v>
      </c>
      <c r="E293" s="6" t="s">
        <v>2617</v>
      </c>
      <c r="F293" s="6" t="s">
        <v>44</v>
      </c>
      <c r="G293" s="7">
        <v>-1786.49</v>
      </c>
      <c r="H293" s="7">
        <v>20</v>
      </c>
      <c r="I293" s="7">
        <v>-1.1299999999999999</v>
      </c>
      <c r="J293" s="8">
        <v>0</v>
      </c>
      <c r="K293" s="8">
        <v>-0.00050000000000000001</v>
      </c>
      <c r="L293" s="8">
        <v>0</v>
      </c>
      <c r="M293" s="52"/>
    </row>
    <row r="294" spans="1:13" ht="12.75">
      <c r="A294" s="52"/>
      <c r="B294" s="6" t="s">
        <v>3149</v>
      </c>
      <c r="C294" s="17" t="s">
        <v>3150</v>
      </c>
      <c r="D294" s="18" t="s">
        <v>260</v>
      </c>
      <c r="E294" s="6" t="s">
        <v>2617</v>
      </c>
      <c r="F294" s="6" t="s">
        <v>44</v>
      </c>
      <c r="G294" s="7">
        <v>-25.899999999999999</v>
      </c>
      <c r="H294" s="7">
        <v>3500</v>
      </c>
      <c r="I294" s="7">
        <v>-2.8799999999999999</v>
      </c>
      <c r="J294" s="8">
        <v>0</v>
      </c>
      <c r="K294" s="8">
        <v>-0.0012999999999999999</v>
      </c>
      <c r="L294" s="8">
        <v>0</v>
      </c>
      <c r="M294" s="52"/>
    </row>
    <row r="295" spans="1:13" ht="12.75">
      <c r="A295" s="52"/>
      <c r="B295" s="6" t="s">
        <v>3151</v>
      </c>
      <c r="C295" s="17" t="s">
        <v>3152</v>
      </c>
      <c r="D295" s="18" t="s">
        <v>260</v>
      </c>
      <c r="E295" s="6" t="s">
        <v>2617</v>
      </c>
      <c r="F295" s="6" t="s">
        <v>44</v>
      </c>
      <c r="G295" s="7">
        <v>-1339.9000000000001</v>
      </c>
      <c r="H295" s="7">
        <v>40</v>
      </c>
      <c r="I295" s="7">
        <v>-1.7</v>
      </c>
      <c r="J295" s="8">
        <v>0</v>
      </c>
      <c r="K295" s="8">
        <v>-0.00080000000000000004</v>
      </c>
      <c r="L295" s="8">
        <v>0</v>
      </c>
      <c r="M295" s="52"/>
    </row>
    <row r="296" spans="1:13" ht="12.75">
      <c r="A296" s="52"/>
      <c r="B296" s="6" t="s">
        <v>3153</v>
      </c>
      <c r="C296" s="17" t="s">
        <v>3154</v>
      </c>
      <c r="D296" s="18" t="s">
        <v>260</v>
      </c>
      <c r="E296" s="6" t="s">
        <v>2617</v>
      </c>
      <c r="F296" s="6" t="s">
        <v>44</v>
      </c>
      <c r="G296" s="7">
        <v>-1786.52</v>
      </c>
      <c r="H296" s="7">
        <v>85</v>
      </c>
      <c r="I296" s="7">
        <v>-4.8200000000000003</v>
      </c>
      <c r="J296" s="8">
        <v>0</v>
      </c>
      <c r="K296" s="8">
        <v>-0.0022000000000000001</v>
      </c>
      <c r="L296" s="8">
        <v>0</v>
      </c>
      <c r="M296" s="52"/>
    </row>
    <row r="297" spans="1:13" ht="12.75">
      <c r="A297" s="52"/>
      <c r="B297" s="6" t="s">
        <v>3155</v>
      </c>
      <c r="C297" s="17" t="s">
        <v>3156</v>
      </c>
      <c r="D297" s="18" t="s">
        <v>260</v>
      </c>
      <c r="E297" s="6" t="s">
        <v>2617</v>
      </c>
      <c r="F297" s="6" t="s">
        <v>44</v>
      </c>
      <c r="G297" s="7">
        <v>-33.939999999999998</v>
      </c>
      <c r="H297" s="7">
        <v>7000</v>
      </c>
      <c r="I297" s="7">
        <v>-7.5499999999999998</v>
      </c>
      <c r="J297" s="8">
        <v>0</v>
      </c>
      <c r="K297" s="8">
        <v>-0.0033999999999999998</v>
      </c>
      <c r="L297" s="8">
        <v>0</v>
      </c>
      <c r="M297" s="52"/>
    </row>
    <row r="298" spans="1:13" ht="12.75">
      <c r="A298" s="52"/>
      <c r="B298" s="6" t="s">
        <v>3157</v>
      </c>
      <c r="C298" s="17" t="s">
        <v>3158</v>
      </c>
      <c r="D298" s="18" t="s">
        <v>260</v>
      </c>
      <c r="E298" s="6" t="s">
        <v>2617</v>
      </c>
      <c r="F298" s="6" t="s">
        <v>44</v>
      </c>
      <c r="G298" s="7">
        <v>-1339.8900000000001</v>
      </c>
      <c r="H298" s="7">
        <v>270</v>
      </c>
      <c r="I298" s="7">
        <v>-11.49</v>
      </c>
      <c r="J298" s="8">
        <v>0</v>
      </c>
      <c r="K298" s="8">
        <v>-0.0051000000000000004</v>
      </c>
      <c r="L298" s="8">
        <v>0</v>
      </c>
      <c r="M298" s="52"/>
    </row>
    <row r="299" spans="1:13" ht="12.75">
      <c r="A299" s="52"/>
      <c r="B299" s="6" t="s">
        <v>3159</v>
      </c>
      <c r="C299" s="17" t="s">
        <v>3160</v>
      </c>
      <c r="D299" s="18" t="s">
        <v>260</v>
      </c>
      <c r="E299" s="6" t="s">
        <v>2617</v>
      </c>
      <c r="F299" s="6" t="s">
        <v>44</v>
      </c>
      <c r="G299" s="7">
        <v>-50.020000000000003</v>
      </c>
      <c r="H299" s="7">
        <v>19700</v>
      </c>
      <c r="I299" s="7">
        <v>-31.300000000000001</v>
      </c>
      <c r="J299" s="8">
        <v>0</v>
      </c>
      <c r="K299" s="8">
        <v>-0.014</v>
      </c>
      <c r="L299" s="8">
        <v>0</v>
      </c>
      <c r="M299" s="52"/>
    </row>
    <row r="300" spans="1:13" ht="12.75">
      <c r="A300" s="52"/>
      <c r="B300" s="6" t="s">
        <v>3161</v>
      </c>
      <c r="C300" s="17" t="s">
        <v>3162</v>
      </c>
      <c r="D300" s="18" t="s">
        <v>260</v>
      </c>
      <c r="E300" s="6" t="s">
        <v>2617</v>
      </c>
      <c r="F300" s="6" t="s">
        <v>44</v>
      </c>
      <c r="G300" s="7">
        <v>-1339.8900000000001</v>
      </c>
      <c r="H300" s="7">
        <v>395</v>
      </c>
      <c r="I300" s="7">
        <v>-16.809999999999999</v>
      </c>
      <c r="J300" s="8">
        <v>0</v>
      </c>
      <c r="K300" s="8">
        <v>-0.0074999999999999997</v>
      </c>
      <c r="L300" s="8">
        <v>0</v>
      </c>
      <c r="M300" s="52"/>
    </row>
    <row r="301" spans="1:13" ht="12.75">
      <c r="A301" s="52"/>
      <c r="B301" s="6" t="s">
        <v>3163</v>
      </c>
      <c r="C301" s="17" t="s">
        <v>3164</v>
      </c>
      <c r="D301" s="18" t="s">
        <v>260</v>
      </c>
      <c r="E301" s="6" t="s">
        <v>2617</v>
      </c>
      <c r="F301" s="6" t="s">
        <v>44</v>
      </c>
      <c r="G301" s="7">
        <v>-267.49000000000001</v>
      </c>
      <c r="H301" s="7">
        <v>273</v>
      </c>
      <c r="I301" s="7">
        <v>-2.3199999999999998</v>
      </c>
      <c r="J301" s="8">
        <v>0</v>
      </c>
      <c r="K301" s="8">
        <v>-0.001</v>
      </c>
      <c r="L301" s="8">
        <v>0</v>
      </c>
      <c r="M301" s="52"/>
    </row>
    <row r="302" spans="1:13" ht="12.75">
      <c r="A302" s="52"/>
      <c r="B302" s="6" t="s">
        <v>3165</v>
      </c>
      <c r="C302" s="17" t="s">
        <v>3166</v>
      </c>
      <c r="D302" s="18" t="s">
        <v>260</v>
      </c>
      <c r="E302" s="6" t="s">
        <v>2617</v>
      </c>
      <c r="F302" s="6" t="s">
        <v>44</v>
      </c>
      <c r="G302" s="7">
        <v>3.0800000000000001</v>
      </c>
      <c r="H302" s="7">
        <v>6576</v>
      </c>
      <c r="I302" s="7">
        <v>0.64000000000000001</v>
      </c>
      <c r="J302" s="8">
        <v>0</v>
      </c>
      <c r="K302" s="8">
        <v>0.00029999999999999997</v>
      </c>
      <c r="L302" s="8">
        <v>0</v>
      </c>
      <c r="M302" s="52"/>
    </row>
    <row r="303" spans="1:13" ht="12.75">
      <c r="A303" s="52"/>
      <c r="B303" s="6" t="s">
        <v>3167</v>
      </c>
      <c r="C303" s="17" t="s">
        <v>3168</v>
      </c>
      <c r="D303" s="18" t="s">
        <v>260</v>
      </c>
      <c r="E303" s="6" t="s">
        <v>2617</v>
      </c>
      <c r="F303" s="6" t="s">
        <v>44</v>
      </c>
      <c r="G303" s="7">
        <v>-3.0800000000000001</v>
      </c>
      <c r="H303" s="7">
        <v>2200</v>
      </c>
      <c r="I303" s="7">
        <v>-0.22</v>
      </c>
      <c r="J303" s="8">
        <v>0</v>
      </c>
      <c r="K303" s="8">
        <v>-0.00010000000000000001</v>
      </c>
      <c r="L303" s="8">
        <v>0</v>
      </c>
      <c r="M303" s="52"/>
    </row>
    <row r="304" spans="1:13" ht="12.75">
      <c r="A304" s="52"/>
      <c r="B304" s="6" t="s">
        <v>3169</v>
      </c>
      <c r="C304" s="17" t="s">
        <v>3170</v>
      </c>
      <c r="D304" s="18" t="s">
        <v>260</v>
      </c>
      <c r="E304" s="6" t="s">
        <v>2617</v>
      </c>
      <c r="F304" s="6" t="s">
        <v>44</v>
      </c>
      <c r="G304" s="7">
        <v>-1.54</v>
      </c>
      <c r="H304" s="7">
        <v>4008</v>
      </c>
      <c r="I304" s="7">
        <v>-0.20000000000000001</v>
      </c>
      <c r="J304" s="8">
        <v>0</v>
      </c>
      <c r="K304" s="8">
        <v>-0.00010000000000000001</v>
      </c>
      <c r="L304" s="8">
        <v>0</v>
      </c>
      <c r="M304" s="52"/>
    </row>
    <row r="305" spans="1:13" ht="12.75">
      <c r="A305" s="52"/>
      <c r="B305" s="6" t="s">
        <v>3171</v>
      </c>
      <c r="C305" s="17" t="s">
        <v>3172</v>
      </c>
      <c r="D305" s="18" t="s">
        <v>260</v>
      </c>
      <c r="E305" s="6" t="s">
        <v>2617</v>
      </c>
      <c r="F305" s="6" t="s">
        <v>44</v>
      </c>
      <c r="G305" s="7">
        <v>-6.1600000000000001</v>
      </c>
      <c r="H305" s="7">
        <v>297</v>
      </c>
      <c r="I305" s="7">
        <v>-0.059999999999999998</v>
      </c>
      <c r="J305" s="8">
        <v>0</v>
      </c>
      <c r="K305" s="8">
        <v>0</v>
      </c>
      <c r="L305" s="8">
        <v>0</v>
      </c>
      <c r="M305" s="52"/>
    </row>
    <row r="306" spans="1:13" ht="12.75">
      <c r="A306" s="52"/>
      <c r="B306" s="6" t="s">
        <v>3173</v>
      </c>
      <c r="C306" s="17" t="s">
        <v>3174</v>
      </c>
      <c r="D306" s="18" t="s">
        <v>260</v>
      </c>
      <c r="E306" s="6" t="s">
        <v>2617</v>
      </c>
      <c r="F306" s="6" t="s">
        <v>44</v>
      </c>
      <c r="G306" s="7">
        <v>-27.739999999999998</v>
      </c>
      <c r="H306" s="7">
        <v>560</v>
      </c>
      <c r="I306" s="7">
        <v>-0.48999999999999999</v>
      </c>
      <c r="J306" s="8">
        <v>0</v>
      </c>
      <c r="K306" s="8">
        <v>-0.00020000000000000001</v>
      </c>
      <c r="L306" s="8">
        <v>0</v>
      </c>
      <c r="M306" s="52"/>
    </row>
    <row r="307" spans="1:13" ht="12.75">
      <c r="A307" s="52"/>
      <c r="B307" s="6" t="s">
        <v>3175</v>
      </c>
      <c r="C307" s="17" t="s">
        <v>3176</v>
      </c>
      <c r="D307" s="18" t="s">
        <v>260</v>
      </c>
      <c r="E307" s="6" t="s">
        <v>2617</v>
      </c>
      <c r="F307" s="6" t="s">
        <v>44</v>
      </c>
      <c r="G307" s="7">
        <v>-357.30000000000001</v>
      </c>
      <c r="H307" s="7">
        <v>745</v>
      </c>
      <c r="I307" s="7">
        <v>-8.4499999999999993</v>
      </c>
      <c r="J307" s="8">
        <v>0</v>
      </c>
      <c r="K307" s="8">
        <v>-0.0038</v>
      </c>
      <c r="L307" s="8">
        <v>0</v>
      </c>
      <c r="M307" s="52"/>
    </row>
    <row r="308" spans="1:13" ht="12.75">
      <c r="A308" s="52"/>
      <c r="B308" s="6" t="s">
        <v>3177</v>
      </c>
      <c r="C308" s="17" t="s">
        <v>3178</v>
      </c>
      <c r="D308" s="18" t="s">
        <v>260</v>
      </c>
      <c r="E308" s="6" t="s">
        <v>2617</v>
      </c>
      <c r="F308" s="6" t="s">
        <v>44</v>
      </c>
      <c r="G308" s="7">
        <v>2.23</v>
      </c>
      <c r="H308" s="7">
        <v>11000</v>
      </c>
      <c r="I308" s="7">
        <v>0.78000000000000003</v>
      </c>
      <c r="J308" s="8">
        <v>0</v>
      </c>
      <c r="K308" s="8">
        <v>0.00029999999999999997</v>
      </c>
      <c r="L308" s="8">
        <v>0</v>
      </c>
      <c r="M308" s="52"/>
    </row>
    <row r="309" spans="1:13" ht="12.75">
      <c r="A309" s="52"/>
      <c r="B309" s="6" t="s">
        <v>3179</v>
      </c>
      <c r="C309" s="17" t="s">
        <v>3180</v>
      </c>
      <c r="D309" s="18" t="s">
        <v>260</v>
      </c>
      <c r="E309" s="6" t="s">
        <v>2617</v>
      </c>
      <c r="F309" s="6" t="s">
        <v>44</v>
      </c>
      <c r="G309" s="7">
        <v>1.79</v>
      </c>
      <c r="H309" s="7">
        <v>5500</v>
      </c>
      <c r="I309" s="7">
        <v>0.31</v>
      </c>
      <c r="J309" s="8">
        <v>0</v>
      </c>
      <c r="K309" s="8">
        <v>0.00010000000000000001</v>
      </c>
      <c r="L309" s="8">
        <v>0</v>
      </c>
      <c r="M309" s="52"/>
    </row>
    <row r="310" spans="1:13" ht="12.75">
      <c r="A310" s="52"/>
      <c r="B310" s="6" t="s">
        <v>3181</v>
      </c>
      <c r="C310" s="17" t="s">
        <v>3182</v>
      </c>
      <c r="D310" s="18" t="s">
        <v>260</v>
      </c>
      <c r="E310" s="6" t="s">
        <v>2617</v>
      </c>
      <c r="F310" s="6" t="s">
        <v>44</v>
      </c>
      <c r="G310" s="7">
        <v>89.329999999999998</v>
      </c>
      <c r="H310" s="7">
        <v>40</v>
      </c>
      <c r="I310" s="7">
        <v>0.11</v>
      </c>
      <c r="J310" s="8">
        <v>0</v>
      </c>
      <c r="K310" s="8">
        <v>0.00010000000000000001</v>
      </c>
      <c r="L310" s="8">
        <v>0</v>
      </c>
      <c r="M310" s="52"/>
    </row>
    <row r="311" spans="1:13" ht="12.75">
      <c r="A311" s="52"/>
      <c r="B311" s="6" t="s">
        <v>3183</v>
      </c>
      <c r="C311" s="17" t="s">
        <v>3182</v>
      </c>
      <c r="D311" s="18" t="s">
        <v>260</v>
      </c>
      <c r="E311" s="6" t="s">
        <v>2617</v>
      </c>
      <c r="F311" s="6" t="s">
        <v>44</v>
      </c>
      <c r="G311" s="7">
        <v>4.4699999999999998</v>
      </c>
      <c r="H311" s="7">
        <v>4000</v>
      </c>
      <c r="I311" s="7">
        <v>0.56999999999999995</v>
      </c>
      <c r="J311" s="8">
        <v>0</v>
      </c>
      <c r="K311" s="8">
        <v>0.00029999999999999997</v>
      </c>
      <c r="L311" s="8">
        <v>0</v>
      </c>
      <c r="M311" s="52"/>
    </row>
    <row r="312" spans="1:13" ht="12.75">
      <c r="A312" s="52"/>
      <c r="B312" s="6" t="s">
        <v>3184</v>
      </c>
      <c r="C312" s="17" t="s">
        <v>3185</v>
      </c>
      <c r="D312" s="18" t="s">
        <v>260</v>
      </c>
      <c r="E312" s="6" t="s">
        <v>2617</v>
      </c>
      <c r="F312" s="6" t="s">
        <v>44</v>
      </c>
      <c r="G312" s="7">
        <v>-0.89000000000000001</v>
      </c>
      <c r="H312" s="7">
        <v>76000</v>
      </c>
      <c r="I312" s="7">
        <v>-2.1600000000000001</v>
      </c>
      <c r="J312" s="8">
        <v>0</v>
      </c>
      <c r="K312" s="8">
        <v>-0.001</v>
      </c>
      <c r="L312" s="8">
        <v>0</v>
      </c>
      <c r="M312" s="52"/>
    </row>
    <row r="313" spans="1:13" ht="12.75">
      <c r="A313" s="52"/>
      <c r="B313" s="6" t="s">
        <v>3186</v>
      </c>
      <c r="C313" s="17" t="s">
        <v>3187</v>
      </c>
      <c r="D313" s="18" t="s">
        <v>260</v>
      </c>
      <c r="E313" s="6" t="s">
        <v>2617</v>
      </c>
      <c r="F313" s="6" t="s">
        <v>44</v>
      </c>
      <c r="G313" s="7">
        <v>0.89000000000000001</v>
      </c>
      <c r="H313" s="7">
        <v>44000</v>
      </c>
      <c r="I313" s="7">
        <v>1.25</v>
      </c>
      <c r="J313" s="8">
        <v>0</v>
      </c>
      <c r="K313" s="8">
        <v>0.00059999999999999995</v>
      </c>
      <c r="L313" s="8">
        <v>0</v>
      </c>
      <c r="M313" s="52"/>
    </row>
    <row r="314" spans="1:13" ht="12.75">
      <c r="A314" s="52"/>
      <c r="B314" s="6" t="s">
        <v>3188</v>
      </c>
      <c r="C314" s="17" t="s">
        <v>3189</v>
      </c>
      <c r="D314" s="18" t="s">
        <v>260</v>
      </c>
      <c r="E314" s="6" t="s">
        <v>2617</v>
      </c>
      <c r="F314" s="6" t="s">
        <v>44</v>
      </c>
      <c r="G314" s="7">
        <v>-2.23</v>
      </c>
      <c r="H314" s="7">
        <v>6000</v>
      </c>
      <c r="I314" s="7">
        <v>-0.42999999999999999</v>
      </c>
      <c r="J314" s="8">
        <v>0</v>
      </c>
      <c r="K314" s="8">
        <v>-0.00020000000000000001</v>
      </c>
      <c r="L314" s="8">
        <v>0</v>
      </c>
      <c r="M314" s="52"/>
    </row>
    <row r="315" spans="1:13" ht="12.75">
      <c r="A315" s="52"/>
      <c r="B315" s="6" t="s">
        <v>3190</v>
      </c>
      <c r="C315" s="17" t="s">
        <v>3191</v>
      </c>
      <c r="D315" s="18" t="s">
        <v>260</v>
      </c>
      <c r="E315" s="6" t="s">
        <v>2617</v>
      </c>
      <c r="F315" s="6" t="s">
        <v>44</v>
      </c>
      <c r="G315" s="7">
        <v>183.12000000000001</v>
      </c>
      <c r="H315" s="7">
        <v>285</v>
      </c>
      <c r="I315" s="7">
        <v>1.6599999999999999</v>
      </c>
      <c r="J315" s="8">
        <v>0</v>
      </c>
      <c r="K315" s="8">
        <v>0.00069999999999999999</v>
      </c>
      <c r="L315" s="8">
        <v>0</v>
      </c>
      <c r="M315" s="52"/>
    </row>
    <row r="316" spans="1:13" ht="12.75">
      <c r="A316" s="52"/>
      <c r="B316" s="6" t="s">
        <v>3192</v>
      </c>
      <c r="C316" s="17" t="s">
        <v>3193</v>
      </c>
      <c r="D316" s="18" t="s">
        <v>260</v>
      </c>
      <c r="E316" s="6" t="s">
        <v>2617</v>
      </c>
      <c r="F316" s="6" t="s">
        <v>44</v>
      </c>
      <c r="G316" s="7">
        <v>-178.65000000000001</v>
      </c>
      <c r="H316" s="7">
        <v>75</v>
      </c>
      <c r="I316" s="7">
        <v>-0.42999999999999999</v>
      </c>
      <c r="J316" s="8">
        <v>0</v>
      </c>
      <c r="K316" s="8">
        <v>-0.00020000000000000001</v>
      </c>
      <c r="L316" s="8">
        <v>0</v>
      </c>
      <c r="M316" s="52"/>
    </row>
    <row r="317" spans="1:13" ht="12.75">
      <c r="A317" s="52"/>
      <c r="B317" s="6" t="s">
        <v>3194</v>
      </c>
      <c r="C317" s="17" t="s">
        <v>3195</v>
      </c>
      <c r="D317" s="18" t="s">
        <v>260</v>
      </c>
      <c r="E317" s="6" t="s">
        <v>2617</v>
      </c>
      <c r="F317" s="6" t="s">
        <v>44</v>
      </c>
      <c r="G317" s="7">
        <v>-1.79</v>
      </c>
      <c r="H317" s="7">
        <v>500</v>
      </c>
      <c r="I317" s="7">
        <v>-0.029999999999999999</v>
      </c>
      <c r="J317" s="8">
        <v>0</v>
      </c>
      <c r="K317" s="8">
        <v>0</v>
      </c>
      <c r="L317" s="8">
        <v>0</v>
      </c>
      <c r="M317" s="52"/>
    </row>
    <row r="318" spans="1:13" ht="12.75">
      <c r="A318" s="52"/>
      <c r="B318" s="6" t="s">
        <v>3196</v>
      </c>
      <c r="C318" s="17" t="s">
        <v>3197</v>
      </c>
      <c r="D318" s="18" t="s">
        <v>260</v>
      </c>
      <c r="E318" s="6" t="s">
        <v>2617</v>
      </c>
      <c r="F318" s="6" t="s">
        <v>44</v>
      </c>
      <c r="G318" s="7">
        <v>-6.7000000000000002</v>
      </c>
      <c r="H318" s="7">
        <v>1700</v>
      </c>
      <c r="I318" s="7">
        <v>-0.35999999999999999</v>
      </c>
      <c r="J318" s="8">
        <v>0</v>
      </c>
      <c r="K318" s="8">
        <v>-0.00020000000000000001</v>
      </c>
      <c r="L318" s="8">
        <v>0</v>
      </c>
      <c r="M318" s="52"/>
    </row>
    <row r="319" spans="1:13" ht="12.75">
      <c r="A319" s="52"/>
      <c r="B319" s="6" t="s">
        <v>3198</v>
      </c>
      <c r="C319" s="17" t="s">
        <v>3199</v>
      </c>
      <c r="D319" s="18" t="s">
        <v>260</v>
      </c>
      <c r="E319" s="6" t="s">
        <v>2617</v>
      </c>
      <c r="F319" s="6" t="s">
        <v>44</v>
      </c>
      <c r="G319" s="7">
        <v>-182.27000000000001</v>
      </c>
      <c r="H319" s="7">
        <v>108</v>
      </c>
      <c r="I319" s="7">
        <v>-0.63</v>
      </c>
      <c r="J319" s="8">
        <v>0</v>
      </c>
      <c r="K319" s="8">
        <v>-0.00029999999999999997</v>
      </c>
      <c r="L319" s="8">
        <v>0</v>
      </c>
      <c r="M319" s="52"/>
    </row>
    <row r="320" spans="1:13" ht="12.75">
      <c r="A320" s="52"/>
      <c r="B320" s="6" t="s">
        <v>3200</v>
      </c>
      <c r="C320" s="17" t="s">
        <v>3201</v>
      </c>
      <c r="D320" s="18" t="s">
        <v>260</v>
      </c>
      <c r="E320" s="6" t="s">
        <v>2617</v>
      </c>
      <c r="F320" s="6" t="s">
        <v>44</v>
      </c>
      <c r="G320" s="7">
        <v>-0.89000000000000001</v>
      </c>
      <c r="H320" s="7">
        <v>6500</v>
      </c>
      <c r="I320" s="7">
        <v>-0.17999999999999999</v>
      </c>
      <c r="J320" s="8">
        <v>0</v>
      </c>
      <c r="K320" s="8">
        <v>-0.00010000000000000001</v>
      </c>
      <c r="L320" s="8">
        <v>0</v>
      </c>
      <c r="M320" s="52"/>
    </row>
    <row r="321" spans="1:13" ht="12.75">
      <c r="A321" s="52"/>
      <c r="B321" s="6" t="s">
        <v>3202</v>
      </c>
      <c r="C321" s="17" t="s">
        <v>3203</v>
      </c>
      <c r="D321" s="18" t="s">
        <v>260</v>
      </c>
      <c r="E321" s="6" t="s">
        <v>2617</v>
      </c>
      <c r="F321" s="6" t="s">
        <v>44</v>
      </c>
      <c r="G321" s="7">
        <v>357.32999999999998</v>
      </c>
      <c r="H321" s="7">
        <v>15</v>
      </c>
      <c r="I321" s="7">
        <v>0.17000000000000001</v>
      </c>
      <c r="J321" s="8">
        <v>0</v>
      </c>
      <c r="K321" s="8">
        <v>0.00010000000000000001</v>
      </c>
      <c r="L321" s="8">
        <v>0</v>
      </c>
      <c r="M321" s="52"/>
    </row>
    <row r="322" spans="1:13" ht="12.75">
      <c r="A322" s="52"/>
      <c r="B322" s="6" t="s">
        <v>3204</v>
      </c>
      <c r="C322" s="17" t="s">
        <v>3205</v>
      </c>
      <c r="D322" s="18" t="s">
        <v>260</v>
      </c>
      <c r="E322" s="6" t="s">
        <v>2617</v>
      </c>
      <c r="F322" s="6" t="s">
        <v>44</v>
      </c>
      <c r="G322" s="7">
        <v>366.23000000000002</v>
      </c>
      <c r="H322" s="7">
        <v>25</v>
      </c>
      <c r="I322" s="7">
        <v>0.28999999999999998</v>
      </c>
      <c r="J322" s="8">
        <v>0</v>
      </c>
      <c r="K322" s="8">
        <v>0.00010000000000000001</v>
      </c>
      <c r="L322" s="8">
        <v>0</v>
      </c>
      <c r="M322" s="52"/>
    </row>
    <row r="323" spans="1:13" ht="12.75">
      <c r="A323" s="52"/>
      <c r="B323" s="6" t="s">
        <v>3206</v>
      </c>
      <c r="C323" s="17" t="s">
        <v>3207</v>
      </c>
      <c r="D323" s="18" t="s">
        <v>260</v>
      </c>
      <c r="E323" s="6" t="s">
        <v>2617</v>
      </c>
      <c r="F323" s="6" t="s">
        <v>44</v>
      </c>
      <c r="G323" s="7">
        <v>223.31999999999999</v>
      </c>
      <c r="H323" s="7">
        <v>60</v>
      </c>
      <c r="I323" s="7">
        <v>0.42999999999999999</v>
      </c>
      <c r="J323" s="8">
        <v>0</v>
      </c>
      <c r="K323" s="8">
        <v>0.00020000000000000001</v>
      </c>
      <c r="L323" s="8">
        <v>0</v>
      </c>
      <c r="M323" s="52"/>
    </row>
    <row r="324" spans="1:13" ht="12.75">
      <c r="A324" s="52"/>
      <c r="B324" s="6" t="s">
        <v>3208</v>
      </c>
      <c r="C324" s="17" t="s">
        <v>3209</v>
      </c>
      <c r="D324" s="18" t="s">
        <v>260</v>
      </c>
      <c r="E324" s="6" t="s">
        <v>2617</v>
      </c>
      <c r="F324" s="6" t="s">
        <v>44</v>
      </c>
      <c r="G324" s="7">
        <v>-705.60000000000002</v>
      </c>
      <c r="H324" s="7">
        <v>5</v>
      </c>
      <c r="I324" s="7">
        <v>-0.11</v>
      </c>
      <c r="J324" s="8">
        <v>0</v>
      </c>
      <c r="K324" s="8">
        <v>-0.00010000000000000001</v>
      </c>
      <c r="L324" s="8">
        <v>0</v>
      </c>
      <c r="M324" s="52"/>
    </row>
    <row r="325" spans="1:13" ht="12.75">
      <c r="A325" s="52"/>
      <c r="B325" s="6" t="s">
        <v>3210</v>
      </c>
      <c r="C325" s="17" t="s">
        <v>3211</v>
      </c>
      <c r="D325" s="18" t="s">
        <v>260</v>
      </c>
      <c r="E325" s="6" t="s">
        <v>2617</v>
      </c>
      <c r="F325" s="6" t="s">
        <v>44</v>
      </c>
      <c r="G325" s="7">
        <v>-196.52000000000001</v>
      </c>
      <c r="H325" s="7">
        <v>75</v>
      </c>
      <c r="I325" s="7">
        <v>-0.46999999999999997</v>
      </c>
      <c r="J325" s="8">
        <v>0</v>
      </c>
      <c r="K325" s="8">
        <v>-0.00020000000000000001</v>
      </c>
      <c r="L325" s="8">
        <v>0</v>
      </c>
      <c r="M325" s="52"/>
    </row>
    <row r="326" spans="1:13" ht="12.75">
      <c r="A326" s="52"/>
      <c r="B326" s="6" t="s">
        <v>3212</v>
      </c>
      <c r="C326" s="17" t="s">
        <v>3213</v>
      </c>
      <c r="D326" s="18" t="s">
        <v>260</v>
      </c>
      <c r="E326" s="6" t="s">
        <v>2617</v>
      </c>
      <c r="F326" s="6" t="s">
        <v>44</v>
      </c>
      <c r="G326" s="7">
        <v>-223.31</v>
      </c>
      <c r="H326" s="7">
        <v>45</v>
      </c>
      <c r="I326" s="7">
        <v>-0.32000000000000001</v>
      </c>
      <c r="J326" s="8">
        <v>0</v>
      </c>
      <c r="K326" s="8">
        <v>-0.00010000000000000001</v>
      </c>
      <c r="L326" s="8">
        <v>0</v>
      </c>
      <c r="M326" s="52"/>
    </row>
    <row r="327" spans="1:13" ht="12.75">
      <c r="A327" s="52"/>
      <c r="B327" s="6" t="s">
        <v>3214</v>
      </c>
      <c r="C327" s="17" t="s">
        <v>3215</v>
      </c>
      <c r="D327" s="18" t="s">
        <v>260</v>
      </c>
      <c r="E327" s="6" t="s">
        <v>2617</v>
      </c>
      <c r="F327" s="6" t="s">
        <v>44</v>
      </c>
      <c r="G327" s="7">
        <v>0.89000000000000001</v>
      </c>
      <c r="H327" s="7">
        <v>211000</v>
      </c>
      <c r="I327" s="7">
        <v>5.9900000000000002</v>
      </c>
      <c r="J327" s="8">
        <v>0</v>
      </c>
      <c r="K327" s="8">
        <v>0.0027000000000000001</v>
      </c>
      <c r="L327" s="8">
        <v>0</v>
      </c>
      <c r="M327" s="52"/>
    </row>
    <row r="328" spans="1:13" ht="12.75">
      <c r="A328" s="52"/>
      <c r="B328" s="6" t="s">
        <v>3216</v>
      </c>
      <c r="C328" s="17" t="s">
        <v>3217</v>
      </c>
      <c r="D328" s="18" t="s">
        <v>260</v>
      </c>
      <c r="E328" s="6" t="s">
        <v>2617</v>
      </c>
      <c r="F328" s="6" t="s">
        <v>44</v>
      </c>
      <c r="G328" s="7">
        <v>-6.7000000000000002</v>
      </c>
      <c r="H328" s="7">
        <v>28500</v>
      </c>
      <c r="I328" s="7">
        <v>-6.0599999999999996</v>
      </c>
      <c r="J328" s="8">
        <v>0</v>
      </c>
      <c r="K328" s="8">
        <v>-0.0027000000000000001</v>
      </c>
      <c r="L328" s="8">
        <v>0</v>
      </c>
      <c r="M328" s="52"/>
    </row>
    <row r="329" spans="1:13" ht="12.75">
      <c r="A329" s="52"/>
      <c r="B329" s="6" t="s">
        <v>3218</v>
      </c>
      <c r="C329" s="17" t="s">
        <v>3219</v>
      </c>
      <c r="D329" s="18" t="s">
        <v>260</v>
      </c>
      <c r="E329" s="6" t="s">
        <v>2617</v>
      </c>
      <c r="F329" s="6" t="s">
        <v>44</v>
      </c>
      <c r="G329" s="7">
        <v>-0.89000000000000001</v>
      </c>
      <c r="H329" s="7">
        <v>115000</v>
      </c>
      <c r="I329" s="7">
        <v>-3.2599999999999998</v>
      </c>
      <c r="J329" s="8">
        <v>0</v>
      </c>
      <c r="K329" s="8">
        <v>-0.0015</v>
      </c>
      <c r="L329" s="8">
        <v>0</v>
      </c>
      <c r="M329" s="52"/>
    </row>
    <row r="330" spans="1:13" ht="12.75">
      <c r="A330" s="52"/>
      <c r="B330" s="6" t="s">
        <v>3220</v>
      </c>
      <c r="C330" s="17" t="s">
        <v>3221</v>
      </c>
      <c r="D330" s="18" t="s">
        <v>260</v>
      </c>
      <c r="E330" s="6" t="s">
        <v>2617</v>
      </c>
      <c r="F330" s="6" t="s">
        <v>44</v>
      </c>
      <c r="G330" s="7">
        <v>-1.79</v>
      </c>
      <c r="H330" s="7">
        <v>51000</v>
      </c>
      <c r="I330" s="7">
        <v>-2.8900000000000001</v>
      </c>
      <c r="J330" s="8">
        <v>0</v>
      </c>
      <c r="K330" s="8">
        <v>-0.0012999999999999999</v>
      </c>
      <c r="L330" s="8">
        <v>0</v>
      </c>
      <c r="M330" s="52"/>
    </row>
    <row r="331" spans="1:13" ht="12.75">
      <c r="A331" s="52"/>
      <c r="B331" s="6" t="s">
        <v>3222</v>
      </c>
      <c r="C331" s="17" t="s">
        <v>3223</v>
      </c>
      <c r="D331" s="18" t="s">
        <v>260</v>
      </c>
      <c r="E331" s="6" t="s">
        <v>2617</v>
      </c>
      <c r="F331" s="6" t="s">
        <v>44</v>
      </c>
      <c r="G331" s="7">
        <v>-240.28999999999999</v>
      </c>
      <c r="H331" s="7">
        <v>5015</v>
      </c>
      <c r="I331" s="7">
        <v>-38.270000000000003</v>
      </c>
      <c r="J331" s="8">
        <v>0</v>
      </c>
      <c r="K331" s="8">
        <v>-0.017100000000000001</v>
      </c>
      <c r="L331" s="8">
        <v>0</v>
      </c>
      <c r="M331" s="52"/>
    </row>
    <row r="332" spans="1:13" ht="12.75">
      <c r="A332" s="52"/>
      <c r="B332" s="6" t="s">
        <v>3224</v>
      </c>
      <c r="C332" s="17" t="s">
        <v>3225</v>
      </c>
      <c r="D332" s="18" t="s">
        <v>260</v>
      </c>
      <c r="E332" s="6" t="s">
        <v>2617</v>
      </c>
      <c r="F332" s="6" t="s">
        <v>44</v>
      </c>
      <c r="G332" s="7">
        <v>-267.98000000000002</v>
      </c>
      <c r="H332" s="7">
        <v>5515</v>
      </c>
      <c r="I332" s="7">
        <v>-46.939999999999998</v>
      </c>
      <c r="J332" s="8">
        <v>0</v>
      </c>
      <c r="K332" s="8">
        <v>-0.021000000000000001</v>
      </c>
      <c r="L332" s="8">
        <v>0</v>
      </c>
      <c r="M332" s="52"/>
    </row>
    <row r="333" spans="1:13" ht="12.75">
      <c r="A333" s="52"/>
      <c r="B333" s="6" t="s">
        <v>3226</v>
      </c>
      <c r="C333" s="17" t="s">
        <v>3227</v>
      </c>
      <c r="D333" s="18" t="s">
        <v>260</v>
      </c>
      <c r="E333" s="6" t="s">
        <v>2617</v>
      </c>
      <c r="F333" s="6" t="s">
        <v>44</v>
      </c>
      <c r="G333" s="7">
        <v>-9.8300000000000001</v>
      </c>
      <c r="H333" s="7">
        <v>6020</v>
      </c>
      <c r="I333" s="7">
        <v>-1.8799999999999999</v>
      </c>
      <c r="J333" s="8">
        <v>0</v>
      </c>
      <c r="K333" s="8">
        <v>-0.00080000000000000004</v>
      </c>
      <c r="L333" s="8">
        <v>0</v>
      </c>
      <c r="M333" s="52"/>
    </row>
    <row r="334" spans="1:13" ht="12.75">
      <c r="A334" s="52"/>
      <c r="B334" s="6" t="s">
        <v>3228</v>
      </c>
      <c r="C334" s="17" t="s">
        <v>3229</v>
      </c>
      <c r="D334" s="18" t="s">
        <v>260</v>
      </c>
      <c r="E334" s="6" t="s">
        <v>2617</v>
      </c>
      <c r="F334" s="6" t="s">
        <v>44</v>
      </c>
      <c r="G334" s="7">
        <v>-183.12000000000001</v>
      </c>
      <c r="H334" s="7">
        <v>7090</v>
      </c>
      <c r="I334" s="7">
        <v>-41.229999999999997</v>
      </c>
      <c r="J334" s="8">
        <v>0</v>
      </c>
      <c r="K334" s="8">
        <v>-0.0184</v>
      </c>
      <c r="L334" s="8">
        <v>0</v>
      </c>
      <c r="M334" s="52"/>
    </row>
    <row r="335" spans="1:13" ht="12.75">
      <c r="A335" s="52"/>
      <c r="B335" s="6" t="s">
        <v>3230</v>
      </c>
      <c r="C335" s="17" t="s">
        <v>3231</v>
      </c>
      <c r="D335" s="18" t="s">
        <v>260</v>
      </c>
      <c r="E335" s="6" t="s">
        <v>2617</v>
      </c>
      <c r="F335" s="6" t="s">
        <v>44</v>
      </c>
      <c r="G335" s="7">
        <v>-30.370000000000001</v>
      </c>
      <c r="H335" s="7">
        <v>7520</v>
      </c>
      <c r="I335" s="7">
        <v>-7.25</v>
      </c>
      <c r="J335" s="8">
        <v>0</v>
      </c>
      <c r="K335" s="8">
        <v>-0.0032000000000000002</v>
      </c>
      <c r="L335" s="8">
        <v>0</v>
      </c>
      <c r="M335" s="52"/>
    </row>
    <row r="336" spans="1:13" ht="12.75">
      <c r="A336" s="52"/>
      <c r="B336" s="6" t="s">
        <v>3232</v>
      </c>
      <c r="C336" s="17" t="s">
        <v>3233</v>
      </c>
      <c r="D336" s="18" t="s">
        <v>260</v>
      </c>
      <c r="E336" s="6" t="s">
        <v>2617</v>
      </c>
      <c r="F336" s="6" t="s">
        <v>44</v>
      </c>
      <c r="G336" s="7">
        <v>-0.45000000000000001</v>
      </c>
      <c r="H336" s="7">
        <v>83000</v>
      </c>
      <c r="I336" s="7">
        <v>-1.1799999999999999</v>
      </c>
      <c r="J336" s="8">
        <v>0</v>
      </c>
      <c r="K336" s="8">
        <v>-0.00050000000000000001</v>
      </c>
      <c r="L336" s="8">
        <v>0</v>
      </c>
      <c r="M336" s="52"/>
    </row>
    <row r="337" spans="1:13" ht="12.75">
      <c r="A337" s="52"/>
      <c r="B337" s="13" t="s">
        <v>3234</v>
      </c>
      <c r="C337" s="14"/>
      <c r="D337" s="21"/>
      <c r="E337" s="13"/>
      <c r="F337" s="13"/>
      <c r="G337" s="15">
        <v>0</v>
      </c>
      <c r="I337" s="15">
        <v>0</v>
      </c>
      <c r="K337" s="16">
        <v>0</v>
      </c>
      <c r="L337" s="16">
        <v>0</v>
      </c>
      <c r="M337" s="52"/>
    </row>
    <row r="338" spans="1:13" ht="12.75">
      <c r="A338" s="52"/>
      <c r="B338" s="13" t="s">
        <v>2622</v>
      </c>
      <c r="C338" s="14"/>
      <c r="D338" s="21"/>
      <c r="E338" s="13"/>
      <c r="F338" s="13"/>
      <c r="G338" s="15">
        <v>0</v>
      </c>
      <c r="I338" s="15">
        <v>0</v>
      </c>
      <c r="K338" s="16">
        <v>0</v>
      </c>
      <c r="L338" s="16">
        <v>0</v>
      </c>
      <c r="M338" s="52"/>
    </row>
    <row r="339" spans="1:13" ht="12.75">
      <c r="A339" s="52"/>
      <c r="B339" s="13" t="s">
        <v>3235</v>
      </c>
      <c r="C339" s="14"/>
      <c r="D339" s="21"/>
      <c r="E339" s="13"/>
      <c r="F339" s="13"/>
      <c r="G339" s="15">
        <v>0</v>
      </c>
      <c r="I339" s="15">
        <v>0</v>
      </c>
      <c r="K339" s="16">
        <v>0</v>
      </c>
      <c r="L339" s="16">
        <v>0</v>
      </c>
      <c r="M339" s="52"/>
    </row>
    <row r="340" spans="1:13" ht="12.75">
      <c r="A340" s="52"/>
      <c r="B340" s="13" t="s">
        <v>2386</v>
      </c>
      <c r="C340" s="14"/>
      <c r="D340" s="21"/>
      <c r="E340" s="13"/>
      <c r="F340" s="13"/>
      <c r="G340" s="15">
        <v>-621.14999999999998</v>
      </c>
      <c r="I340" s="15">
        <v>-1.5</v>
      </c>
      <c r="K340" s="16">
        <v>-0.00069999999999999999</v>
      </c>
      <c r="L340" s="16">
        <v>0</v>
      </c>
      <c r="M340" s="52"/>
    </row>
    <row r="341" spans="1:13" ht="12.75">
      <c r="A341" s="52"/>
      <c r="B341" s="6" t="s">
        <v>3236</v>
      </c>
      <c r="C341" s="17" t="s">
        <v>3237</v>
      </c>
      <c r="D341" s="18" t="s">
        <v>260</v>
      </c>
      <c r="E341" s="6" t="s">
        <v>2617</v>
      </c>
      <c r="F341" s="6" t="s">
        <v>44</v>
      </c>
      <c r="G341" s="7">
        <v>-310.49000000000001</v>
      </c>
      <c r="H341" s="7">
        <v>73</v>
      </c>
      <c r="I341" s="7">
        <v>-0.71999999999999997</v>
      </c>
      <c r="J341" s="8">
        <v>0</v>
      </c>
      <c r="K341" s="8">
        <v>-0.00029999999999999997</v>
      </c>
      <c r="L341" s="8">
        <v>0</v>
      </c>
      <c r="M341" s="52"/>
    </row>
    <row r="342" spans="1:13" ht="12.75">
      <c r="A342" s="52"/>
      <c r="B342" s="6" t="s">
        <v>3238</v>
      </c>
      <c r="C342" s="17" t="s">
        <v>3239</v>
      </c>
      <c r="D342" s="18" t="s">
        <v>260</v>
      </c>
      <c r="E342" s="6" t="s">
        <v>2617</v>
      </c>
      <c r="F342" s="6" t="s">
        <v>44</v>
      </c>
      <c r="G342" s="7">
        <v>-310.66000000000003</v>
      </c>
      <c r="H342" s="7">
        <v>79</v>
      </c>
      <c r="I342" s="7">
        <v>-0.78000000000000003</v>
      </c>
      <c r="J342" s="8">
        <v>0</v>
      </c>
      <c r="K342" s="8">
        <v>-0.00029999999999999997</v>
      </c>
      <c r="L342" s="8">
        <v>0</v>
      </c>
      <c r="M342" s="52"/>
    </row>
    <row r="343" spans="1:13" ht="12.75">
      <c r="A343" s="52"/>
      <c r="B343" s="6" t="s">
        <v>191</v>
      </c>
      <c r="M343" s="52"/>
    </row>
    <row r="344" spans="2:12" ht="12.75">
      <c r="B344" s="51" t="s">
        <v>4688</v>
      </c>
      <c r="C344" s="51"/>
      <c r="D344" s="51"/>
      <c r="E344" s="51"/>
      <c r="F344" s="51"/>
      <c r="G344" s="51"/>
      <c r="H344" s="51"/>
      <c r="I344" s="51"/>
      <c r="J344" s="51"/>
      <c r="K344" s="51"/>
      <c r="L344" s="51"/>
    </row>
    <row r="345" spans="2:6" ht="12.75">
      <c r="B345" s="6"/>
      <c r="C345" s="17"/>
      <c r="D345" s="18"/>
      <c r="E345" s="6"/>
      <c r="F345" s="6"/>
    </row>
    <row r="346" spans="2:2" ht="12.75">
      <c r="B346" s="5" t="s">
        <v>4701</v>
      </c>
    </row>
    <row r="347" spans="2:2" ht="12.75">
      <c r="B347" s="5" t="s">
        <v>4697</v>
      </c>
    </row>
    <row r="348" spans="2:2" ht="12.75">
      <c r="B348" s="5" t="s">
        <v>4698</v>
      </c>
    </row>
    <row r="349" spans="2:2" ht="12.75">
      <c r="B349" s="5" t="s">
        <v>4699</v>
      </c>
    </row>
    <row r="350" spans="2:2" ht="12.75">
      <c r="B350" t="s">
        <v>4700</v>
      </c>
    </row>
  </sheetData>
  <mergeCells count="4">
    <mergeCell ref="B6:L6"/>
    <mergeCell ref="A7:A343"/>
    <mergeCell ref="B344:L344"/>
    <mergeCell ref="M7:M343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a882b01-7cdc-42b6-ba11-52d141929095}">
  <sheetPr codeName="גיליון11"/>
  <dimension ref="A1:L44"/>
  <sheetViews>
    <sheetView rightToLeft="1" workbookViewId="0" topLeftCell="A1">
      <selection pane="topLeft" activeCell="F41" sqref="F41"/>
    </sheetView>
  </sheetViews>
  <sheetFormatPr defaultColWidth="9.14428571428571" defaultRowHeight="12.75"/>
  <cols>
    <col min="2" max="2" width="22.7142857142857" customWidth="1"/>
    <col min="3" max="3" width="13.7142857142857" customWidth="1"/>
    <col min="4" max="4" width="12.7142857142857" customWidth="1"/>
    <col min="5" max="5" width="11.7142857142857" customWidth="1"/>
    <col min="6" max="6" width="15.7142857142857" customWidth="1"/>
    <col min="7" max="7" width="15.8571428571429" customWidth="1"/>
    <col min="8" max="8" width="13.7142857142857" customWidth="1"/>
    <col min="9" max="9" width="20" customWidth="1"/>
    <col min="10" max="10" width="30.1428571428571" customWidth="1"/>
    <col min="11" max="1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</row>
    <row r="7" spans="1:12" ht="15.75" customHeight="1">
      <c r="A7" s="52" t="s">
        <v>4686</v>
      </c>
      <c r="B7" s="2" t="s">
        <v>192</v>
      </c>
      <c r="L7" s="52" t="s">
        <v>4687</v>
      </c>
    </row>
    <row r="8" spans="1:12" ht="15.75">
      <c r="A8" s="52"/>
      <c r="B8" s="2" t="s">
        <v>3240</v>
      </c>
      <c r="L8" s="52"/>
    </row>
    <row r="9" spans="1:12" ht="13.5" thickBot="1">
      <c r="A9" s="52"/>
      <c r="B9" s="4" t="s">
        <v>88</v>
      </c>
      <c r="C9" s="4" t="s">
        <v>89</v>
      </c>
      <c r="D9" s="4" t="s">
        <v>194</v>
      </c>
      <c r="E9" s="4" t="s">
        <v>293</v>
      </c>
      <c r="F9" s="4" t="s">
        <v>93</v>
      </c>
      <c r="G9" s="4" t="s">
        <v>4714</v>
      </c>
      <c r="H9" s="4" t="s">
        <v>4709</v>
      </c>
      <c r="I9" s="4" t="s">
        <v>4704</v>
      </c>
      <c r="J9" s="4" t="s">
        <v>4712</v>
      </c>
      <c r="K9" s="4" t="s">
        <v>4713</v>
      </c>
      <c r="L9" s="52"/>
    </row>
    <row r="10" spans="1:12" ht="13.5" thickTop="1">
      <c r="A10" s="52"/>
      <c r="B10" s="3" t="s">
        <v>3241</v>
      </c>
      <c r="C10" s="12"/>
      <c r="D10" s="20"/>
      <c r="E10" s="3"/>
      <c r="F10" s="3"/>
      <c r="G10" s="9">
        <v>16450.169999999998</v>
      </c>
      <c r="I10" s="9">
        <v>5935.9899999999998</v>
      </c>
      <c r="J10" s="10">
        <v>1</v>
      </c>
      <c r="K10" s="10">
        <v>0.0035999999999999999</v>
      </c>
      <c r="L10" s="52"/>
    </row>
    <row r="11" spans="1:12" ht="12.75">
      <c r="A11" s="52"/>
      <c r="B11" s="3" t="s">
        <v>3242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  <c r="L11" s="52"/>
    </row>
    <row r="12" spans="1:12" ht="12.75">
      <c r="A12" s="52"/>
      <c r="B12" s="3" t="s">
        <v>3243</v>
      </c>
      <c r="C12" s="12"/>
      <c r="D12" s="20"/>
      <c r="E12" s="3"/>
      <c r="F12" s="3"/>
      <c r="G12" s="9">
        <v>16450.169999999998</v>
      </c>
      <c r="I12" s="9">
        <v>5935.9899999999998</v>
      </c>
      <c r="J12" s="10">
        <v>1</v>
      </c>
      <c r="K12" s="10">
        <v>0.0035999999999999999</v>
      </c>
      <c r="L12" s="52"/>
    </row>
    <row r="13" spans="1:12" ht="12.75">
      <c r="A13" s="52"/>
      <c r="B13" s="6" t="s">
        <v>3244</v>
      </c>
      <c r="C13" s="17" t="s">
        <v>3245</v>
      </c>
      <c r="D13" s="18" t="s">
        <v>254</v>
      </c>
      <c r="E13" s="6" t="s">
        <v>2617</v>
      </c>
      <c r="F13" s="6" t="s">
        <v>49</v>
      </c>
      <c r="G13" s="7">
        <v>3.52</v>
      </c>
      <c r="H13" s="7">
        <v>6657.5</v>
      </c>
      <c r="I13" s="7">
        <v>0.82999999999999996</v>
      </c>
      <c r="J13" s="8">
        <v>0.00010000000000000001</v>
      </c>
      <c r="K13" s="8">
        <v>0</v>
      </c>
      <c r="L13" s="52"/>
    </row>
    <row r="14" spans="1:12" ht="12.75">
      <c r="A14" s="52"/>
      <c r="B14" s="6" t="s">
        <v>3246</v>
      </c>
      <c r="C14" s="17" t="s">
        <v>3247</v>
      </c>
      <c r="D14" s="18" t="s">
        <v>260</v>
      </c>
      <c r="E14" s="6" t="s">
        <v>2617</v>
      </c>
      <c r="F14" s="6" t="s">
        <v>44</v>
      </c>
      <c r="G14" s="7">
        <v>73.670000000000002</v>
      </c>
      <c r="H14" s="7">
        <v>34618</v>
      </c>
      <c r="I14" s="7">
        <v>81</v>
      </c>
      <c r="J14" s="8">
        <v>0.013599999999999999</v>
      </c>
      <c r="K14" s="8">
        <v>0</v>
      </c>
      <c r="L14" s="52"/>
    </row>
    <row r="15" spans="1:12" ht="12.75">
      <c r="A15" s="52"/>
      <c r="B15" s="6" t="s">
        <v>3248</v>
      </c>
      <c r="C15" s="17" t="s">
        <v>3249</v>
      </c>
      <c r="D15" s="18" t="s">
        <v>1023</v>
      </c>
      <c r="E15" s="6" t="s">
        <v>2617</v>
      </c>
      <c r="F15" s="6" t="s">
        <v>100</v>
      </c>
      <c r="G15" s="7">
        <v>273.75</v>
      </c>
      <c r="H15" s="7">
        <v>365.69999999999999</v>
      </c>
      <c r="I15" s="7">
        <v>1</v>
      </c>
      <c r="J15" s="8">
        <v>0.00020000000000000001</v>
      </c>
      <c r="K15" s="8">
        <v>0</v>
      </c>
      <c r="L15" s="52"/>
    </row>
    <row r="16" spans="1:12" ht="12.75">
      <c r="A16" s="52"/>
      <c r="B16" s="6" t="s">
        <v>3250</v>
      </c>
      <c r="C16" s="17" t="s">
        <v>3250</v>
      </c>
      <c r="D16" s="18" t="s">
        <v>1881</v>
      </c>
      <c r="E16" s="6" t="s">
        <v>2617</v>
      </c>
      <c r="F16" s="6" t="s">
        <v>100</v>
      </c>
      <c r="G16" s="7">
        <v>0.059999999999999998</v>
      </c>
      <c r="H16" s="7">
        <v>27535</v>
      </c>
      <c r="I16" s="7">
        <v>0.02</v>
      </c>
      <c r="J16" s="8">
        <v>0</v>
      </c>
      <c r="K16" s="8">
        <v>0</v>
      </c>
      <c r="L16" s="52"/>
    </row>
    <row r="17" spans="1:12" ht="12.75">
      <c r="A17" s="52"/>
      <c r="B17" s="6" t="s">
        <v>3251</v>
      </c>
      <c r="C17" s="17" t="s">
        <v>3252</v>
      </c>
      <c r="D17" s="18" t="s">
        <v>260</v>
      </c>
      <c r="E17" s="6" t="s">
        <v>2617</v>
      </c>
      <c r="F17" s="6" t="s">
        <v>44</v>
      </c>
      <c r="G17" s="7">
        <v>7.3399999999999999</v>
      </c>
      <c r="H17" s="7">
        <v>453075</v>
      </c>
      <c r="I17" s="7">
        <v>105.68000000000001</v>
      </c>
      <c r="J17" s="8">
        <v>0.0178</v>
      </c>
      <c r="K17" s="8">
        <v>0.00010000000000000001</v>
      </c>
      <c r="L17" s="52"/>
    </row>
    <row r="18" spans="1:12" ht="12.75">
      <c r="A18" s="52"/>
      <c r="B18" s="6" t="s">
        <v>3251</v>
      </c>
      <c r="C18" s="17" t="s">
        <v>3252</v>
      </c>
      <c r="D18" s="18" t="s">
        <v>260</v>
      </c>
      <c r="E18" s="6" t="s">
        <v>2617</v>
      </c>
      <c r="F18" s="6" t="s">
        <v>44</v>
      </c>
      <c r="G18" s="7">
        <v>6268.1800000000003</v>
      </c>
      <c r="H18" s="7">
        <v>4530.75</v>
      </c>
      <c r="I18" s="7">
        <v>901.97000000000003</v>
      </c>
      <c r="J18" s="8">
        <v>0.15190000000000001</v>
      </c>
      <c r="K18" s="8">
        <v>0.00059999999999999995</v>
      </c>
      <c r="L18" s="52"/>
    </row>
    <row r="19" spans="1:12" ht="12.75">
      <c r="A19" s="52"/>
      <c r="B19" s="6" t="s">
        <v>3251</v>
      </c>
      <c r="C19" s="17" t="s">
        <v>3252</v>
      </c>
      <c r="D19" s="18" t="s">
        <v>260</v>
      </c>
      <c r="E19" s="6" t="s">
        <v>2617</v>
      </c>
      <c r="F19" s="6" t="s">
        <v>44</v>
      </c>
      <c r="G19" s="7">
        <v>26.260000000000002</v>
      </c>
      <c r="H19" s="7">
        <v>4530.75</v>
      </c>
      <c r="I19" s="7">
        <v>3.7799999999999998</v>
      </c>
      <c r="J19" s="8">
        <v>0.00059999999999999995</v>
      </c>
      <c r="K19" s="8">
        <v>0</v>
      </c>
      <c r="L19" s="52"/>
    </row>
    <row r="20" spans="1:12" ht="12.75">
      <c r="A20" s="52"/>
      <c r="B20" s="6" t="s">
        <v>3253</v>
      </c>
      <c r="C20" s="17" t="s">
        <v>3254</v>
      </c>
      <c r="D20" s="18" t="s">
        <v>249</v>
      </c>
      <c r="E20" s="6" t="s">
        <v>2617</v>
      </c>
      <c r="F20" s="6" t="s">
        <v>49</v>
      </c>
      <c r="G20" s="7">
        <v>0.19</v>
      </c>
      <c r="H20" s="7">
        <v>1443300</v>
      </c>
      <c r="I20" s="7">
        <v>9.7899999999999991</v>
      </c>
      <c r="J20" s="8">
        <v>0.0016000000000000001</v>
      </c>
      <c r="K20" s="8">
        <v>0</v>
      </c>
      <c r="L20" s="52"/>
    </row>
    <row r="21" spans="1:12" ht="12.75">
      <c r="A21" s="52"/>
      <c r="B21" s="6" t="s">
        <v>3253</v>
      </c>
      <c r="C21" s="17" t="s">
        <v>3254</v>
      </c>
      <c r="D21" s="18" t="s">
        <v>249</v>
      </c>
      <c r="E21" s="6" t="s">
        <v>2617</v>
      </c>
      <c r="F21" s="6" t="s">
        <v>49</v>
      </c>
      <c r="G21" s="7">
        <v>0.76000000000000001</v>
      </c>
      <c r="H21" s="7">
        <v>14433</v>
      </c>
      <c r="I21" s="7">
        <v>0.39000000000000001</v>
      </c>
      <c r="J21" s="8">
        <v>0.00010000000000000001</v>
      </c>
      <c r="K21" s="8">
        <v>0</v>
      </c>
      <c r="L21" s="52"/>
    </row>
    <row r="22" spans="1:12" ht="12.75">
      <c r="A22" s="52"/>
      <c r="B22" s="6" t="s">
        <v>3255</v>
      </c>
      <c r="C22" s="17" t="s">
        <v>3256</v>
      </c>
      <c r="D22" s="18" t="s">
        <v>260</v>
      </c>
      <c r="E22" s="6" t="s">
        <v>2617</v>
      </c>
      <c r="F22" s="6" t="s">
        <v>44</v>
      </c>
      <c r="G22" s="7">
        <v>0.14000000000000001</v>
      </c>
      <c r="H22" s="7">
        <v>17536.5</v>
      </c>
      <c r="I22" s="7">
        <v>0.080000000000000002</v>
      </c>
      <c r="J22" s="8">
        <v>0</v>
      </c>
      <c r="K22" s="8">
        <v>0</v>
      </c>
      <c r="L22" s="52"/>
    </row>
    <row r="23" spans="1:12" ht="12.75">
      <c r="A23" s="52"/>
      <c r="B23" s="6" t="s">
        <v>3257</v>
      </c>
      <c r="C23" s="17" t="s">
        <v>3258</v>
      </c>
      <c r="D23" s="18" t="s">
        <v>1881</v>
      </c>
      <c r="E23" s="6" t="s">
        <v>2617</v>
      </c>
      <c r="F23" s="6" t="s">
        <v>100</v>
      </c>
      <c r="G23" s="7">
        <v>941.49000000000001</v>
      </c>
      <c r="H23" s="7">
        <v>27830</v>
      </c>
      <c r="I23" s="7">
        <v>262.01999999999998</v>
      </c>
      <c r="J23" s="8">
        <v>0.0441</v>
      </c>
      <c r="K23" s="8">
        <v>0.00020000000000000001</v>
      </c>
      <c r="L23" s="52"/>
    </row>
    <row r="24" spans="1:12" ht="12.75">
      <c r="A24" s="52"/>
      <c r="B24" s="6" t="s">
        <v>3257</v>
      </c>
      <c r="C24" s="17" t="s">
        <v>3258</v>
      </c>
      <c r="D24" s="18" t="s">
        <v>1881</v>
      </c>
      <c r="E24" s="6" t="s">
        <v>2617</v>
      </c>
      <c r="F24" s="6" t="s">
        <v>100</v>
      </c>
      <c r="G24" s="7">
        <v>25.18</v>
      </c>
      <c r="H24" s="7">
        <v>2783000</v>
      </c>
      <c r="I24" s="7">
        <v>700.75</v>
      </c>
      <c r="J24" s="8">
        <v>0.1181</v>
      </c>
      <c r="K24" s="8">
        <v>0.00040000000000000002</v>
      </c>
      <c r="L24" s="52"/>
    </row>
    <row r="25" spans="1:12" ht="12.75">
      <c r="A25" s="52"/>
      <c r="B25" s="6" t="s">
        <v>3259</v>
      </c>
      <c r="C25" s="17" t="s">
        <v>3260</v>
      </c>
      <c r="D25" s="18" t="s">
        <v>260</v>
      </c>
      <c r="E25" s="6" t="s">
        <v>2617</v>
      </c>
      <c r="F25" s="6" t="s">
        <v>44</v>
      </c>
      <c r="G25" s="7">
        <v>26.460000000000001</v>
      </c>
      <c r="H25" s="7">
        <v>1486875</v>
      </c>
      <c r="I25" s="7">
        <v>1249.6800000000001</v>
      </c>
      <c r="J25" s="8">
        <v>0.21049999999999999</v>
      </c>
      <c r="K25" s="8">
        <v>0.00080000000000000004</v>
      </c>
      <c r="L25" s="52"/>
    </row>
    <row r="26" spans="1:12" ht="12.75">
      <c r="A26" s="52"/>
      <c r="B26" s="6" t="s">
        <v>3259</v>
      </c>
      <c r="C26" s="17" t="s">
        <v>3260</v>
      </c>
      <c r="D26" s="18" t="s">
        <v>260</v>
      </c>
      <c r="E26" s="6" t="s">
        <v>2617</v>
      </c>
      <c r="F26" s="6" t="s">
        <v>44</v>
      </c>
      <c r="G26" s="7">
        <v>3978.5799999999999</v>
      </c>
      <c r="H26" s="7">
        <v>14868.75</v>
      </c>
      <c r="I26" s="7">
        <v>1878.81</v>
      </c>
      <c r="J26" s="8">
        <v>0.3165</v>
      </c>
      <c r="K26" s="8">
        <v>0.0011000000000000001</v>
      </c>
      <c r="L26" s="52"/>
    </row>
    <row r="27" spans="1:12" ht="12.75">
      <c r="A27" s="52"/>
      <c r="B27" s="6" t="s">
        <v>3261</v>
      </c>
      <c r="C27" s="17" t="s">
        <v>3261</v>
      </c>
      <c r="D27" s="18" t="s">
        <v>254</v>
      </c>
      <c r="E27" s="6" t="s">
        <v>2617</v>
      </c>
      <c r="F27" s="6" t="s">
        <v>100</v>
      </c>
      <c r="G27" s="7">
        <v>25.329999999999998</v>
      </c>
      <c r="H27" s="7">
        <v>1317.0999999999999</v>
      </c>
      <c r="I27" s="7">
        <v>0.33000000000000002</v>
      </c>
      <c r="J27" s="8">
        <v>0.00010000000000000001</v>
      </c>
      <c r="K27" s="8">
        <v>0</v>
      </c>
      <c r="L27" s="52"/>
    </row>
    <row r="28" spans="1:12" ht="12.75">
      <c r="A28" s="52"/>
      <c r="B28" s="6" t="s">
        <v>3261</v>
      </c>
      <c r="C28" s="17" t="s">
        <v>3261</v>
      </c>
      <c r="D28" s="18" t="s">
        <v>254</v>
      </c>
      <c r="E28" s="6" t="s">
        <v>2617</v>
      </c>
      <c r="F28" s="6" t="s">
        <v>100</v>
      </c>
      <c r="G28" s="7">
        <v>1011.67</v>
      </c>
      <c r="H28" s="7">
        <v>1317.0999999999999</v>
      </c>
      <c r="I28" s="7">
        <v>13.32</v>
      </c>
      <c r="J28" s="8">
        <v>0.0022000000000000001</v>
      </c>
      <c r="K28" s="8">
        <v>0</v>
      </c>
      <c r="L28" s="52"/>
    </row>
    <row r="29" spans="1:12" ht="12.75">
      <c r="A29" s="52"/>
      <c r="B29" s="6" t="s">
        <v>3262</v>
      </c>
      <c r="C29" s="17" t="s">
        <v>3263</v>
      </c>
      <c r="D29" s="18" t="s">
        <v>260</v>
      </c>
      <c r="E29" s="6" t="s">
        <v>2617</v>
      </c>
      <c r="F29" s="6" t="s">
        <v>100</v>
      </c>
      <c r="G29" s="7">
        <v>491.69</v>
      </c>
      <c r="H29" s="7">
        <v>12034</v>
      </c>
      <c r="I29" s="7">
        <v>59.170000000000002</v>
      </c>
      <c r="J29" s="8">
        <v>0.01</v>
      </c>
      <c r="K29" s="8">
        <v>0</v>
      </c>
      <c r="L29" s="52"/>
    </row>
    <row r="30" spans="1:12" ht="12.75">
      <c r="A30" s="52"/>
      <c r="B30" s="6" t="s">
        <v>3264</v>
      </c>
      <c r="C30" s="17" t="s">
        <v>3265</v>
      </c>
      <c r="D30" s="18" t="s">
        <v>1881</v>
      </c>
      <c r="E30" s="6" t="s">
        <v>2617</v>
      </c>
      <c r="F30" s="6" t="s">
        <v>100</v>
      </c>
      <c r="G30" s="7">
        <v>148.37000000000001</v>
      </c>
      <c r="H30" s="7">
        <v>194650</v>
      </c>
      <c r="I30" s="7">
        <v>288.80000000000001</v>
      </c>
      <c r="J30" s="8">
        <v>0.0487</v>
      </c>
      <c r="K30" s="8">
        <v>0.00020000000000000001</v>
      </c>
      <c r="L30" s="52"/>
    </row>
    <row r="31" spans="1:12" ht="12.75">
      <c r="A31" s="52"/>
      <c r="B31" s="6" t="s">
        <v>3266</v>
      </c>
      <c r="C31" s="17" t="s">
        <v>3266</v>
      </c>
      <c r="D31" s="18" t="s">
        <v>854</v>
      </c>
      <c r="E31" s="6" t="s">
        <v>2617</v>
      </c>
      <c r="F31" s="6" t="s">
        <v>44</v>
      </c>
      <c r="G31" s="7">
        <v>1.1100000000000001</v>
      </c>
      <c r="H31" s="7">
        <v>1544</v>
      </c>
      <c r="I31" s="7">
        <v>0.050000000000000003</v>
      </c>
      <c r="J31" s="8">
        <v>0</v>
      </c>
      <c r="K31" s="8">
        <v>0</v>
      </c>
      <c r="L31" s="52"/>
    </row>
    <row r="32" spans="1:12" ht="12.75">
      <c r="A32" s="52"/>
      <c r="B32" s="6" t="s">
        <v>3267</v>
      </c>
      <c r="C32" s="17" t="s">
        <v>3268</v>
      </c>
      <c r="D32" s="18" t="s">
        <v>254</v>
      </c>
      <c r="E32" s="6" t="s">
        <v>2617</v>
      </c>
      <c r="F32" s="6" t="s">
        <v>100</v>
      </c>
      <c r="G32" s="7">
        <v>1.6799999999999999</v>
      </c>
      <c r="H32" s="7">
        <v>747900</v>
      </c>
      <c r="I32" s="7">
        <v>12.58</v>
      </c>
      <c r="J32" s="8">
        <v>0.0020999999999999999</v>
      </c>
      <c r="K32" s="8">
        <v>0</v>
      </c>
      <c r="L32" s="52"/>
    </row>
    <row r="33" spans="1:12" ht="12.75">
      <c r="A33" s="52"/>
      <c r="B33" s="6" t="s">
        <v>3267</v>
      </c>
      <c r="C33" s="17" t="s">
        <v>3268</v>
      </c>
      <c r="D33" s="18" t="s">
        <v>254</v>
      </c>
      <c r="E33" s="6" t="s">
        <v>2617</v>
      </c>
      <c r="F33" s="6" t="s">
        <v>100</v>
      </c>
      <c r="G33" s="7">
        <v>1421.71</v>
      </c>
      <c r="H33" s="7">
        <v>7479</v>
      </c>
      <c r="I33" s="7">
        <v>106.33</v>
      </c>
      <c r="J33" s="8">
        <v>0.017899999999999999</v>
      </c>
      <c r="K33" s="8">
        <v>0.00010000000000000001</v>
      </c>
      <c r="L33" s="52"/>
    </row>
    <row r="34" spans="1:12" ht="12.75">
      <c r="A34" s="52"/>
      <c r="B34" s="6" t="s">
        <v>3269</v>
      </c>
      <c r="C34" s="17" t="s">
        <v>3270</v>
      </c>
      <c r="D34" s="18" t="s">
        <v>271</v>
      </c>
      <c r="E34" s="6" t="s">
        <v>2617</v>
      </c>
      <c r="F34" s="6" t="s">
        <v>100</v>
      </c>
      <c r="G34" s="7">
        <v>17.629999999999999</v>
      </c>
      <c r="H34" s="7">
        <v>748600</v>
      </c>
      <c r="I34" s="7">
        <v>131.94999999999999</v>
      </c>
      <c r="J34" s="8">
        <v>0.022200000000000001</v>
      </c>
      <c r="K34" s="8">
        <v>0.00010000000000000001</v>
      </c>
      <c r="L34" s="52"/>
    </row>
    <row r="35" spans="1:12" ht="12.75">
      <c r="A35" s="52"/>
      <c r="B35" s="6" t="s">
        <v>3269</v>
      </c>
      <c r="C35" s="17" t="s">
        <v>3270</v>
      </c>
      <c r="D35" s="18" t="s">
        <v>271</v>
      </c>
      <c r="E35" s="6" t="s">
        <v>2617</v>
      </c>
      <c r="F35" s="6" t="s">
        <v>100</v>
      </c>
      <c r="G35" s="7">
        <v>43.25</v>
      </c>
      <c r="H35" s="7">
        <v>7486</v>
      </c>
      <c r="I35" s="7">
        <v>3.2400000000000002</v>
      </c>
      <c r="J35" s="8">
        <v>0.00050000000000000001</v>
      </c>
      <c r="K35" s="8">
        <v>0</v>
      </c>
      <c r="L35" s="52"/>
    </row>
    <row r="36" spans="1:12" ht="12.75">
      <c r="A36" s="52"/>
      <c r="B36" s="6" t="s">
        <v>3269</v>
      </c>
      <c r="C36" s="17" t="s">
        <v>3270</v>
      </c>
      <c r="D36" s="18" t="s">
        <v>271</v>
      </c>
      <c r="E36" s="6" t="s">
        <v>2617</v>
      </c>
      <c r="F36" s="6" t="s">
        <v>100</v>
      </c>
      <c r="G36" s="7">
        <v>1662.1700000000001</v>
      </c>
      <c r="H36" s="7">
        <v>7486</v>
      </c>
      <c r="I36" s="7">
        <v>124.43000000000001</v>
      </c>
      <c r="J36" s="8">
        <v>0.021000000000000001</v>
      </c>
      <c r="K36" s="8">
        <v>0.00010000000000000001</v>
      </c>
      <c r="L36" s="52"/>
    </row>
    <row r="37" spans="1:12" ht="12.75">
      <c r="A37" s="52"/>
      <c r="B37" s="6" t="s">
        <v>191</v>
      </c>
      <c r="L37" s="52"/>
    </row>
    <row r="38" spans="2:11" ht="12.75">
      <c r="B38" s="51" t="s">
        <v>4688</v>
      </c>
      <c r="C38" s="51"/>
      <c r="D38" s="51"/>
      <c r="E38" s="51"/>
      <c r="F38" s="51"/>
      <c r="G38" s="51"/>
      <c r="H38" s="51"/>
      <c r="I38" s="51"/>
      <c r="J38" s="51"/>
      <c r="K38" s="51"/>
    </row>
    <row r="39" spans="2:6" ht="12.75">
      <c r="B39" s="6"/>
      <c r="C39" s="17"/>
      <c r="D39" s="18"/>
      <c r="E39" s="6"/>
      <c r="F39" s="6"/>
    </row>
    <row r="40" spans="2:2" ht="12.75">
      <c r="B40" s="5" t="s">
        <v>4701</v>
      </c>
    </row>
    <row r="41" spans="2:2" ht="12.75">
      <c r="B41" s="5" t="s">
        <v>4697</v>
      </c>
    </row>
    <row r="42" spans="2:2" ht="12.75">
      <c r="B42" s="5" t="s">
        <v>4698</v>
      </c>
    </row>
    <row r="43" spans="2:2" ht="12.75">
      <c r="B43" s="5" t="s">
        <v>4699</v>
      </c>
    </row>
    <row r="44" spans="2:2" ht="12.75">
      <c r="B44" t="s">
        <v>4700</v>
      </c>
    </row>
  </sheetData>
  <mergeCells count="4">
    <mergeCell ref="B6:K6"/>
    <mergeCell ref="A7:A37"/>
    <mergeCell ref="B38:K38"/>
    <mergeCell ref="L7:L37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46a0132-e0d2-49d2-b465-f6908f27bf14}">
  <sheetPr codeName="גיליון12"/>
  <dimension ref="A1:R42"/>
  <sheetViews>
    <sheetView rightToLeft="1" workbookViewId="0" topLeftCell="B1">
      <selection pane="topLeft" activeCell="I37" sqref="I37"/>
    </sheetView>
  </sheetViews>
  <sheetFormatPr defaultColWidth="9.14428571428571" defaultRowHeight="12.75"/>
  <cols>
    <col min="2" max="2" width="39.7142857142857" customWidth="1"/>
    <col min="3" max="3" width="15.7142857142857" customWidth="1"/>
    <col min="4" max="4" width="11.7142857142857" customWidth="1"/>
    <col min="5" max="5" width="9.71428571428571" customWidth="1"/>
    <col min="6" max="6" width="12.7142857142857" customWidth="1"/>
    <col min="7" max="7" width="14.7142857142857" customWidth="1"/>
    <col min="8" max="8" width="11.8571428571429" customWidth="1"/>
    <col min="9" max="9" width="15.7142857142857" customWidth="1"/>
    <col min="10" max="10" width="18.5714285714286" customWidth="1"/>
    <col min="11" max="11" width="20.4285714285714" customWidth="1"/>
    <col min="12" max="12" width="15.8571428571429" customWidth="1"/>
    <col min="13" max="13" width="12.7142857142857" customWidth="1"/>
    <col min="14" max="14" width="20" customWidth="1"/>
    <col min="15" max="15" width="27" customWidth="1"/>
    <col min="16" max="16" width="30.1428571428571" customWidth="1"/>
    <col min="17" max="17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7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8" ht="15.75">
      <c r="A7" s="52" t="s">
        <v>4686</v>
      </c>
      <c r="B7" s="2" t="s">
        <v>192</v>
      </c>
      <c r="R7" s="52" t="s">
        <v>4687</v>
      </c>
    </row>
    <row r="8" spans="1:18" ht="15.75">
      <c r="A8" s="52"/>
      <c r="B8" s="2" t="s">
        <v>3271</v>
      </c>
      <c r="R8" s="52"/>
    </row>
    <row r="9" spans="1:18" ht="13.5" thickBot="1">
      <c r="A9" s="52"/>
      <c r="B9" s="4" t="s">
        <v>88</v>
      </c>
      <c r="C9" s="4" t="s">
        <v>89</v>
      </c>
      <c r="D9" s="4" t="s">
        <v>3272</v>
      </c>
      <c r="E9" s="4" t="s">
        <v>91</v>
      </c>
      <c r="F9" s="4" t="s">
        <v>92</v>
      </c>
      <c r="G9" s="4" t="s">
        <v>195</v>
      </c>
      <c r="H9" s="4" t="s">
        <v>4707</v>
      </c>
      <c r="I9" s="4" t="s">
        <v>93</v>
      </c>
      <c r="J9" s="4" t="s">
        <v>4702</v>
      </c>
      <c r="K9" s="4" t="s">
        <v>4703</v>
      </c>
      <c r="L9" s="4" t="s">
        <v>4714</v>
      </c>
      <c r="M9" s="4" t="s">
        <v>4709</v>
      </c>
      <c r="N9" s="4" t="s">
        <v>4704</v>
      </c>
      <c r="O9" s="4" t="s">
        <v>4711</v>
      </c>
      <c r="P9" s="4" t="s">
        <v>4712</v>
      </c>
      <c r="Q9" s="4" t="s">
        <v>4713</v>
      </c>
      <c r="R9" s="52"/>
    </row>
    <row r="10" spans="1:18" ht="13.5" thickTop="1">
      <c r="A10" s="52"/>
      <c r="B10" s="3" t="s">
        <v>3273</v>
      </c>
      <c r="C10" s="12"/>
      <c r="D10" s="3"/>
      <c r="E10" s="3"/>
      <c r="F10" s="3"/>
      <c r="G10" s="3"/>
      <c r="H10" s="12">
        <v>0.58999999999999997</v>
      </c>
      <c r="I10" s="3"/>
      <c r="K10" s="10">
        <v>-0.028400000000000002</v>
      </c>
      <c r="L10" s="9">
        <v>6811462.0199999996</v>
      </c>
      <c r="N10" s="9">
        <v>8000.4499999999998</v>
      </c>
      <c r="P10" s="10">
        <v>1</v>
      </c>
      <c r="Q10" s="10">
        <v>0.0048999999999999998</v>
      </c>
      <c r="R10" s="52"/>
    </row>
    <row r="11" spans="1:18" ht="12.75">
      <c r="A11" s="52"/>
      <c r="B11" s="3" t="s">
        <v>95</v>
      </c>
      <c r="C11" s="12"/>
      <c r="D11" s="3"/>
      <c r="E11" s="3"/>
      <c r="F11" s="3"/>
      <c r="G11" s="3"/>
      <c r="H11" s="12">
        <v>0.58999999999999997</v>
      </c>
      <c r="I11" s="3"/>
      <c r="K11" s="10">
        <v>-0.028400000000000002</v>
      </c>
      <c r="L11" s="9">
        <v>4689896.9100000001</v>
      </c>
      <c r="N11" s="9">
        <v>5019.4200000000001</v>
      </c>
      <c r="P11" s="10">
        <v>0.62739999999999996</v>
      </c>
      <c r="Q11" s="10">
        <v>0.0030999999999999999</v>
      </c>
      <c r="R11" s="52"/>
    </row>
    <row r="12" spans="1:18" ht="12.75">
      <c r="A12" s="52"/>
      <c r="B12" s="13" t="s">
        <v>3274</v>
      </c>
      <c r="C12" s="14"/>
      <c r="D12" s="13"/>
      <c r="E12" s="13"/>
      <c r="F12" s="13"/>
      <c r="G12" s="13"/>
      <c r="H12" s="14">
        <v>0.58999999999999997</v>
      </c>
      <c r="I12" s="13"/>
      <c r="K12" s="16">
        <v>-0.028400000000000002</v>
      </c>
      <c r="L12" s="15">
        <v>4689896.9100000001</v>
      </c>
      <c r="N12" s="15">
        <v>5019.4200000000001</v>
      </c>
      <c r="P12" s="16">
        <v>0.62739999999999996</v>
      </c>
      <c r="Q12" s="16">
        <v>0.0030999999999999999</v>
      </c>
      <c r="R12" s="52"/>
    </row>
    <row r="13" spans="1:18" ht="12.75">
      <c r="A13" s="52"/>
      <c r="B13" s="6" t="s">
        <v>3275</v>
      </c>
      <c r="C13" s="17">
        <v>1142215</v>
      </c>
      <c r="D13" s="6" t="s">
        <v>3276</v>
      </c>
      <c r="E13" s="6" t="s">
        <v>98</v>
      </c>
      <c r="F13" s="6" t="s">
        <v>99</v>
      </c>
      <c r="G13" s="6" t="s">
        <v>3277</v>
      </c>
      <c r="H13" s="17">
        <v>0.58999999999999997</v>
      </c>
      <c r="I13" s="6" t="s">
        <v>100</v>
      </c>
      <c r="J13" s="19">
        <v>0.0061799999999999997</v>
      </c>
      <c r="K13" s="8">
        <v>-0.028500000000000001</v>
      </c>
      <c r="L13" s="7">
        <v>4684236.5899999999</v>
      </c>
      <c r="M13" s="7">
        <v>107.04000000000001</v>
      </c>
      <c r="N13" s="7">
        <v>5014.0100000000002</v>
      </c>
      <c r="O13" s="8">
        <v>0.00089999999999999998</v>
      </c>
      <c r="P13" s="8">
        <v>0.62670000000000003</v>
      </c>
      <c r="Q13" s="8">
        <v>0.0030999999999999999</v>
      </c>
      <c r="R13" s="52"/>
    </row>
    <row r="14" spans="1:18" ht="12.75">
      <c r="A14" s="52"/>
      <c r="B14" s="6" t="s">
        <v>3278</v>
      </c>
      <c r="C14" s="17">
        <v>1162502</v>
      </c>
      <c r="D14" s="6" t="s">
        <v>3279</v>
      </c>
      <c r="E14" s="6" t="s">
        <v>309</v>
      </c>
      <c r="F14" s="6" t="s">
        <v>310</v>
      </c>
      <c r="G14" s="22">
        <v>44216</v>
      </c>
      <c r="H14" s="17">
        <v>4.8200000000000003</v>
      </c>
      <c r="I14" s="6" t="s">
        <v>100</v>
      </c>
      <c r="J14" s="19">
        <v>0.012</v>
      </c>
      <c r="K14" s="8">
        <v>0.027</v>
      </c>
      <c r="L14" s="7">
        <v>5660.3199999999997</v>
      </c>
      <c r="M14" s="7">
        <v>95.609999999999999</v>
      </c>
      <c r="N14" s="7">
        <v>5.4100000000000001</v>
      </c>
      <c r="O14" s="8">
        <v>0.00010000000000000001</v>
      </c>
      <c r="P14" s="8">
        <v>0.00069999999999999999</v>
      </c>
      <c r="Q14" s="8">
        <v>0</v>
      </c>
      <c r="R14" s="52"/>
    </row>
    <row r="15" spans="1:18" ht="12.75">
      <c r="A15" s="52"/>
      <c r="B15" s="13" t="s">
        <v>3280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  <c r="R15" s="52"/>
    </row>
    <row r="16" spans="1:18" ht="12.75">
      <c r="A16" s="52"/>
      <c r="B16" s="13" t="s">
        <v>3281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  <c r="R16" s="52"/>
    </row>
    <row r="17" spans="1:18" ht="12.75">
      <c r="A17" s="52"/>
      <c r="B17" s="13" t="s">
        <v>3282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  <c r="R17" s="52"/>
    </row>
    <row r="18" spans="1:18" ht="12.75">
      <c r="A18" s="52"/>
      <c r="B18" s="13" t="s">
        <v>3283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  <c r="R18" s="52"/>
    </row>
    <row r="19" spans="1:18" ht="12.75">
      <c r="A19" s="52"/>
      <c r="B19" s="13" t="s">
        <v>3284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  <c r="R19" s="52"/>
    </row>
    <row r="20" spans="1:18" ht="12.75">
      <c r="A20" s="52"/>
      <c r="B20" s="13" t="s">
        <v>3285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  <c r="R20" s="52"/>
    </row>
    <row r="21" spans="1:18" ht="12.75">
      <c r="A21" s="52"/>
      <c r="B21" s="3" t="s">
        <v>190</v>
      </c>
      <c r="C21" s="12"/>
      <c r="D21" s="3"/>
      <c r="E21" s="3"/>
      <c r="F21" s="3"/>
      <c r="G21" s="3"/>
      <c r="I21" s="3"/>
      <c r="L21" s="9">
        <v>2121565.1099999999</v>
      </c>
      <c r="N21" s="9">
        <v>2981.0300000000002</v>
      </c>
      <c r="P21" s="10">
        <v>0.37259999999999999</v>
      </c>
      <c r="Q21" s="10">
        <v>0.0018</v>
      </c>
      <c r="R21" s="52"/>
    </row>
    <row r="22" spans="1:18" ht="12.75">
      <c r="A22" s="52"/>
      <c r="B22" s="13" t="s">
        <v>3274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  <c r="R22" s="52"/>
    </row>
    <row r="23" spans="1:18" ht="12.75">
      <c r="A23" s="52"/>
      <c r="B23" s="13" t="s">
        <v>3280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  <c r="R23" s="52"/>
    </row>
    <row r="24" spans="1:18" ht="12.75">
      <c r="A24" s="52"/>
      <c r="B24" s="13" t="s">
        <v>3281</v>
      </c>
      <c r="C24" s="14"/>
      <c r="D24" s="13"/>
      <c r="E24" s="13"/>
      <c r="F24" s="13"/>
      <c r="G24" s="13"/>
      <c r="I24" s="13"/>
      <c r="L24" s="15">
        <v>2121565.1099999999</v>
      </c>
      <c r="N24" s="15">
        <v>2981.0300000000002</v>
      </c>
      <c r="P24" s="16">
        <v>0.37259999999999999</v>
      </c>
      <c r="Q24" s="16">
        <v>0.0018</v>
      </c>
      <c r="R24" s="52"/>
    </row>
    <row r="25" spans="1:18" ht="12.75">
      <c r="A25" s="52"/>
      <c r="B25" s="13" t="s">
        <v>3282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  <c r="R25" s="52"/>
    </row>
    <row r="26" spans="1:18" ht="12.75">
      <c r="A26" s="52"/>
      <c r="B26" s="13" t="s">
        <v>3283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  <c r="R26" s="52"/>
    </row>
    <row r="27" spans="1:18" ht="12.75">
      <c r="A27" s="52"/>
      <c r="B27" s="13" t="s">
        <v>3284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2121565.1099999999</v>
      </c>
      <c r="N27" s="15">
        <v>2981.0300000000002</v>
      </c>
      <c r="P27" s="16">
        <v>0.37259999999999999</v>
      </c>
      <c r="Q27" s="16">
        <v>0.0018</v>
      </c>
      <c r="R27" s="52"/>
    </row>
    <row r="28" spans="1:18" ht="12.75">
      <c r="A28" s="52"/>
      <c r="B28" s="6" t="s">
        <v>3286</v>
      </c>
      <c r="C28" s="17" t="s">
        <v>3287</v>
      </c>
      <c r="D28" s="6" t="s">
        <v>3288</v>
      </c>
      <c r="E28" s="6" t="s">
        <v>1242</v>
      </c>
      <c r="F28" s="6" t="s">
        <v>286</v>
      </c>
      <c r="G28" s="6" t="s">
        <v>3289</v>
      </c>
      <c r="H28" s="17">
        <v>0</v>
      </c>
      <c r="I28" s="6" t="s">
        <v>44</v>
      </c>
      <c r="J28" s="19">
        <v>0</v>
      </c>
      <c r="K28" s="8">
        <v>0</v>
      </c>
      <c r="L28" s="7">
        <v>150814.76000000001</v>
      </c>
      <c r="M28" s="7">
        <v>68.099999999999994</v>
      </c>
      <c r="N28" s="7">
        <v>102.7</v>
      </c>
      <c r="O28" s="8">
        <v>0</v>
      </c>
      <c r="P28" s="8">
        <v>0.012800000000000001</v>
      </c>
      <c r="Q28" s="8">
        <v>0.00010000000000000001</v>
      </c>
      <c r="R28" s="52"/>
    </row>
    <row r="29" spans="1:18" ht="12.75">
      <c r="A29" s="52"/>
      <c r="B29" s="6" t="s">
        <v>3290</v>
      </c>
      <c r="C29" s="17" t="s">
        <v>3291</v>
      </c>
      <c r="D29" s="6" t="s">
        <v>3288</v>
      </c>
      <c r="E29" s="6" t="s">
        <v>1242</v>
      </c>
      <c r="F29" s="6" t="s">
        <v>286</v>
      </c>
      <c r="G29" s="6" t="s">
        <v>3292</v>
      </c>
      <c r="H29" s="17">
        <v>0</v>
      </c>
      <c r="I29" s="6" t="s">
        <v>44</v>
      </c>
      <c r="J29" s="19">
        <v>0</v>
      </c>
      <c r="K29" s="8">
        <v>0</v>
      </c>
      <c r="L29" s="7">
        <v>307662.09999999998</v>
      </c>
      <c r="M29" s="7">
        <v>68.099999999999994</v>
      </c>
      <c r="N29" s="7">
        <v>209.52000000000001</v>
      </c>
      <c r="O29" s="8">
        <v>0</v>
      </c>
      <c r="P29" s="8">
        <v>0.026200000000000001</v>
      </c>
      <c r="Q29" s="8">
        <v>0.00010000000000000001</v>
      </c>
      <c r="R29" s="52"/>
    </row>
    <row r="30" spans="1:18" ht="12.75">
      <c r="A30" s="52"/>
      <c r="B30" s="6" t="s">
        <v>3293</v>
      </c>
      <c r="C30" s="17" t="s">
        <v>3294</v>
      </c>
      <c r="D30" s="6" t="s">
        <v>3288</v>
      </c>
      <c r="E30" s="6" t="s">
        <v>1242</v>
      </c>
      <c r="F30" s="6" t="s">
        <v>286</v>
      </c>
      <c r="G30" s="6" t="s">
        <v>3295</v>
      </c>
      <c r="H30" s="17">
        <v>0</v>
      </c>
      <c r="I30" s="6" t="s">
        <v>44</v>
      </c>
      <c r="J30" s="19">
        <v>0</v>
      </c>
      <c r="K30" s="8">
        <v>0</v>
      </c>
      <c r="L30" s="7">
        <v>461493.15999999997</v>
      </c>
      <c r="M30" s="7">
        <v>91.909999999999997</v>
      </c>
      <c r="N30" s="7">
        <v>424.16000000000002</v>
      </c>
      <c r="O30" s="8">
        <v>0</v>
      </c>
      <c r="P30" s="8">
        <v>0.052999999999999998</v>
      </c>
      <c r="Q30" s="8">
        <v>0.00029999999999999997</v>
      </c>
      <c r="R30" s="52"/>
    </row>
    <row r="31" spans="1:18" ht="12.75">
      <c r="A31" s="52"/>
      <c r="B31" s="6" t="s">
        <v>3296</v>
      </c>
      <c r="C31" s="17" t="s">
        <v>3294</v>
      </c>
      <c r="D31" s="6" t="s">
        <v>254</v>
      </c>
      <c r="E31" s="6" t="s">
        <v>1242</v>
      </c>
      <c r="F31" s="6" t="s">
        <v>286</v>
      </c>
      <c r="G31" s="6" t="s">
        <v>3297</v>
      </c>
      <c r="H31" s="17">
        <v>0</v>
      </c>
      <c r="I31" s="6" t="s">
        <v>44</v>
      </c>
      <c r="J31" s="19">
        <v>0</v>
      </c>
      <c r="K31" s="8">
        <v>0</v>
      </c>
      <c r="L31" s="7">
        <v>305220.34000000003</v>
      </c>
      <c r="M31" s="7">
        <v>91.909999999999997</v>
      </c>
      <c r="N31" s="7">
        <v>280.52999999999997</v>
      </c>
      <c r="O31" s="8">
        <v>0</v>
      </c>
      <c r="P31" s="8">
        <v>0.035099999999999999</v>
      </c>
      <c r="Q31" s="8">
        <v>0.00020000000000000001</v>
      </c>
      <c r="R31" s="52"/>
    </row>
    <row r="32" spans="1:18" ht="12.75">
      <c r="A32" s="52"/>
      <c r="B32" s="6" t="s">
        <v>3298</v>
      </c>
      <c r="C32" s="17" t="s">
        <v>3299</v>
      </c>
      <c r="D32" s="6" t="s">
        <v>3288</v>
      </c>
      <c r="E32" s="6" t="s">
        <v>1242</v>
      </c>
      <c r="F32" s="6" t="s">
        <v>286</v>
      </c>
      <c r="G32" s="6" t="s">
        <v>3300</v>
      </c>
      <c r="H32" s="17">
        <v>0</v>
      </c>
      <c r="I32" s="6" t="s">
        <v>44</v>
      </c>
      <c r="J32" s="19">
        <v>0</v>
      </c>
      <c r="K32" s="8">
        <v>0</v>
      </c>
      <c r="L32" s="7">
        <v>898.59000000000003</v>
      </c>
      <c r="M32" s="7">
        <v>117480.45</v>
      </c>
      <c r="N32" s="7">
        <v>1055.6600000000001</v>
      </c>
      <c r="O32" s="8">
        <v>0</v>
      </c>
      <c r="P32" s="8">
        <v>0.13200000000000001</v>
      </c>
      <c r="Q32" s="8">
        <v>0.00059999999999999995</v>
      </c>
      <c r="R32" s="52"/>
    </row>
    <row r="33" spans="1:18" ht="12.75">
      <c r="A33" s="52"/>
      <c r="B33" s="6" t="s">
        <v>3301</v>
      </c>
      <c r="C33" s="17" t="s">
        <v>3302</v>
      </c>
      <c r="D33" s="6" t="s">
        <v>254</v>
      </c>
      <c r="E33" s="6" t="s">
        <v>189</v>
      </c>
      <c r="F33" s="6"/>
      <c r="G33" s="6"/>
      <c r="H33" s="17">
        <v>0</v>
      </c>
      <c r="I33" s="6" t="s">
        <v>49</v>
      </c>
      <c r="J33" s="19">
        <v>0</v>
      </c>
      <c r="K33" s="8">
        <v>0</v>
      </c>
      <c r="L33" s="7">
        <v>895476.18000000005</v>
      </c>
      <c r="M33" s="7">
        <v>101.45</v>
      </c>
      <c r="N33" s="7">
        <v>908.46000000000004</v>
      </c>
      <c r="O33" s="8">
        <v>0</v>
      </c>
      <c r="P33" s="8">
        <v>0.11360000000000001</v>
      </c>
      <c r="Q33" s="8">
        <v>0.00059999999999999995</v>
      </c>
      <c r="R33" s="52"/>
    </row>
    <row r="34" spans="1:18" ht="12.75">
      <c r="A34" s="52"/>
      <c r="B34" s="13" t="s">
        <v>3285</v>
      </c>
      <c r="C34" s="14"/>
      <c r="D34" s="13"/>
      <c r="E34" s="13"/>
      <c r="F34" s="13"/>
      <c r="G34" s="13"/>
      <c r="H34" s="14">
        <v>0</v>
      </c>
      <c r="I34" s="13"/>
      <c r="K34" s="16">
        <v>0</v>
      </c>
      <c r="L34" s="15">
        <v>0</v>
      </c>
      <c r="N34" s="15">
        <v>0</v>
      </c>
      <c r="P34" s="16">
        <v>0</v>
      </c>
      <c r="Q34" s="16">
        <v>0</v>
      </c>
      <c r="R34" s="52"/>
    </row>
    <row r="35" spans="1:18" ht="12.75">
      <c r="A35" s="52"/>
      <c r="B35" s="6" t="s">
        <v>191</v>
      </c>
      <c r="R35" s="52"/>
    </row>
    <row r="36" spans="2:17" ht="12.75">
      <c r="B36" s="51" t="s">
        <v>4688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9" ht="12.75">
      <c r="B37" s="6"/>
      <c r="C37" s="17"/>
      <c r="D37" s="6"/>
      <c r="E37" s="6"/>
      <c r="F37" s="6"/>
      <c r="G37" s="6"/>
      <c r="I37" s="6"/>
    </row>
    <row r="38" spans="2:2" ht="12.75">
      <c r="B38" s="5" t="s">
        <v>4701</v>
      </c>
    </row>
    <row r="39" spans="2:2" ht="12.75">
      <c r="B39" s="5" t="s">
        <v>4697</v>
      </c>
    </row>
    <row r="40" spans="2:2" ht="12.75">
      <c r="B40" s="5" t="s">
        <v>4698</v>
      </c>
    </row>
    <row r="41" spans="2:2" ht="12.75">
      <c r="B41" s="5" t="s">
        <v>4699</v>
      </c>
    </row>
    <row r="42" spans="2:2" ht="12.75">
      <c r="B42" t="s">
        <v>4700</v>
      </c>
    </row>
  </sheetData>
  <mergeCells count="4">
    <mergeCell ref="B6:Q6"/>
    <mergeCell ref="A7:A35"/>
    <mergeCell ref="B36:Q36"/>
    <mergeCell ref="R7:R35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fb0ceb1-8fe4-42b1-be47-f528412778d8}">
  <sheetPr codeName="גיליון13"/>
  <dimension ref="A1:Q27"/>
  <sheetViews>
    <sheetView rightToLeft="1" workbookViewId="0" topLeftCell="B1">
      <selection pane="topLeft" activeCell="B23" sqref="B23:B28"/>
    </sheetView>
  </sheetViews>
  <sheetFormatPr defaultColWidth="9.14428571428571" defaultRowHeight="12.75"/>
  <cols>
    <col min="2" max="2" width="50.7142857142857" customWidth="1"/>
    <col min="3" max="3" width="12.7142857142857" customWidth="1"/>
    <col min="4" max="4" width="8.71428571428571" customWidth="1"/>
    <col min="5" max="5" width="10.7142857142857" customWidth="1"/>
    <col min="6" max="6" width="14.7142857142857" customWidth="1"/>
    <col min="7" max="7" width="10.7142857142857" customWidth="1"/>
    <col min="8" max="8" width="11.7142857142857" customWidth="1"/>
    <col min="9" max="9" width="18.5714285714286" customWidth="1"/>
    <col min="10" max="10" width="20.4285714285714" customWidth="1"/>
    <col min="11" max="11" width="15.8571428571429" customWidth="1"/>
    <col min="12" max="12" width="12.5714285714286" customWidth="1"/>
    <col min="13" max="13" width="20" customWidth="1"/>
    <col min="14" max="14" width="27" customWidth="1"/>
    <col min="15" max="15" width="30.1428571428571" customWidth="1"/>
    <col min="16" max="16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6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75">
      <c r="A7" s="52" t="s">
        <v>4686</v>
      </c>
      <c r="B7" s="2" t="s">
        <v>3303</v>
      </c>
      <c r="Q7" s="52" t="s">
        <v>4687</v>
      </c>
    </row>
    <row r="8" spans="1:17" ht="15.75">
      <c r="A8" s="52"/>
      <c r="B8" s="2" t="s">
        <v>193</v>
      </c>
      <c r="Q8" s="52"/>
    </row>
    <row r="9" spans="1:17" ht="13.5" thickBot="1">
      <c r="A9" s="52"/>
      <c r="B9" s="4" t="s">
        <v>88</v>
      </c>
      <c r="C9" s="4" t="s">
        <v>89</v>
      </c>
      <c r="D9" s="4" t="s">
        <v>91</v>
      </c>
      <c r="E9" s="4" t="s">
        <v>92</v>
      </c>
      <c r="F9" s="4" t="s">
        <v>195</v>
      </c>
      <c r="G9" s="4" t="s">
        <v>4715</v>
      </c>
      <c r="H9" s="4" t="s">
        <v>93</v>
      </c>
      <c r="I9" s="4" t="s">
        <v>4702</v>
      </c>
      <c r="J9" s="4" t="s">
        <v>4703</v>
      </c>
      <c r="K9" s="4" t="s">
        <v>4714</v>
      </c>
      <c r="L9" s="4" t="s">
        <v>4709</v>
      </c>
      <c r="M9" s="4" t="s">
        <v>4716</v>
      </c>
      <c r="N9" s="4" t="s">
        <v>4711</v>
      </c>
      <c r="O9" s="4" t="s">
        <v>4712</v>
      </c>
      <c r="P9" s="4" t="s">
        <v>4713</v>
      </c>
      <c r="Q9" s="52"/>
    </row>
    <row r="10" spans="1:17" ht="13.5" thickTop="1">
      <c r="A10" s="52"/>
      <c r="B10" s="3" t="s">
        <v>196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O10" s="10">
        <v>0</v>
      </c>
      <c r="P10" s="10">
        <v>0</v>
      </c>
      <c r="Q10" s="52"/>
    </row>
    <row r="11" spans="1:17" ht="12.75">
      <c r="A11" s="52"/>
      <c r="B11" s="3" t="s">
        <v>95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  <c r="Q11" s="52"/>
    </row>
    <row r="12" spans="1:17" ht="12.75">
      <c r="A12" s="52"/>
      <c r="B12" s="13" t="s">
        <v>3304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O12" s="16">
        <v>0</v>
      </c>
      <c r="P12" s="16">
        <v>0</v>
      </c>
      <c r="Q12" s="52"/>
    </row>
    <row r="13" spans="1:17" ht="12.75">
      <c r="A13" s="52"/>
      <c r="B13" s="13" t="s">
        <v>3305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  <c r="Q13" s="52"/>
    </row>
    <row r="14" spans="1:17" ht="12.75">
      <c r="A14" s="52"/>
      <c r="B14" s="13" t="s">
        <v>3306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  <c r="Q14" s="52"/>
    </row>
    <row r="15" spans="1:17" ht="12.75">
      <c r="A15" s="52"/>
      <c r="B15" s="13" t="s">
        <v>3307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  <c r="Q15" s="52"/>
    </row>
    <row r="16" spans="1:17" ht="12.75">
      <c r="A16" s="52"/>
      <c r="B16" s="13" t="s">
        <v>254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  <c r="Q16" s="52"/>
    </row>
    <row r="17" spans="1:17" ht="12.75">
      <c r="A17" s="52"/>
      <c r="B17" s="3" t="s">
        <v>190</v>
      </c>
      <c r="C17" s="12"/>
      <c r="D17" s="3"/>
      <c r="E17" s="3"/>
      <c r="F17" s="3"/>
      <c r="H17" s="3"/>
      <c r="K17" s="9">
        <v>0</v>
      </c>
      <c r="M17" s="9">
        <v>0</v>
      </c>
      <c r="O17" s="10">
        <v>0</v>
      </c>
      <c r="P17" s="10">
        <v>0</v>
      </c>
      <c r="Q17" s="52"/>
    </row>
    <row r="18" spans="1:17" ht="12.75">
      <c r="A18" s="52"/>
      <c r="B18" s="13" t="s">
        <v>246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  <c r="Q18" s="52"/>
    </row>
    <row r="19" spans="1:17" ht="12.75">
      <c r="A19" s="52"/>
      <c r="B19" s="13" t="s">
        <v>3308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  <c r="Q19" s="52"/>
    </row>
    <row r="20" spans="1:17" ht="12.75">
      <c r="A20" s="52"/>
      <c r="B20" s="6" t="s">
        <v>191</v>
      </c>
      <c r="Q20" s="52"/>
    </row>
    <row r="21" spans="2:16" ht="12.75">
      <c r="B21" s="51" t="s">
        <v>4688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2:8" ht="12.75">
      <c r="B22" s="6"/>
      <c r="C22" s="17"/>
      <c r="D22" s="6"/>
      <c r="E22" s="6"/>
      <c r="F22" s="6"/>
      <c r="H22" s="6"/>
    </row>
    <row r="23" spans="2:2" ht="12.75">
      <c r="B23" s="5" t="s">
        <v>4701</v>
      </c>
    </row>
    <row r="24" spans="2:2" ht="12.75">
      <c r="B24" s="5" t="s">
        <v>4697</v>
      </c>
    </row>
    <row r="25" spans="2:2" ht="12.75">
      <c r="B25" s="5" t="s">
        <v>4698</v>
      </c>
    </row>
    <row r="26" spans="2:2" ht="12.75">
      <c r="B26" s="5" t="s">
        <v>4699</v>
      </c>
    </row>
    <row r="27" spans="2:2" ht="12.75">
      <c r="B27" t="s">
        <v>4700</v>
      </c>
    </row>
  </sheetData>
  <mergeCells count="4">
    <mergeCell ref="B6:P6"/>
    <mergeCell ref="A7:A20"/>
    <mergeCell ref="B21:P21"/>
    <mergeCell ref="Q7:Q20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c94a62e1-1353-4e27-b10a-2362c64c3e14}">
  <sheetPr codeName="גיליון14"/>
  <dimension ref="A1:T31"/>
  <sheetViews>
    <sheetView rightToLeft="1" workbookViewId="0" topLeftCell="B1">
      <selection pane="topLeft" activeCell="B27" sqref="B27:B32"/>
    </sheetView>
  </sheetViews>
  <sheetFormatPr defaultColWidth="9.14428571428571" defaultRowHeight="12.75"/>
  <cols>
    <col min="2" max="2" width="47.7142857142857" customWidth="1"/>
    <col min="3" max="3" width="12.7142857142857" customWidth="1"/>
    <col min="4" max="4" width="11.7142857142857" customWidth="1"/>
    <col min="5" max="5" width="13.7142857142857" customWidth="1"/>
    <col min="6" max="6" width="20.7142857142857" customWidth="1"/>
    <col min="7" max="7" width="9.71428571428571" customWidth="1"/>
    <col min="8" max="8" width="12.7142857142857" customWidth="1"/>
    <col min="9" max="9" width="14.7142857142857" customWidth="1"/>
    <col min="10" max="10" width="11.8571428571429" customWidth="1"/>
    <col min="11" max="11" width="11.7142857142857" customWidth="1"/>
    <col min="12" max="12" width="18.5714285714286" customWidth="1"/>
    <col min="13" max="13" width="20.4285714285714" customWidth="1"/>
    <col min="14" max="14" width="15.8571428571429" customWidth="1"/>
    <col min="15" max="15" width="12.5714285714286" customWidth="1"/>
    <col min="16" max="16" width="20" customWidth="1"/>
    <col min="17" max="17" width="27" customWidth="1"/>
    <col min="18" max="18" width="30.1428571428571" customWidth="1"/>
    <col min="19" max="19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9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15.75">
      <c r="A7" s="52" t="s">
        <v>4686</v>
      </c>
      <c r="B7" s="2" t="s">
        <v>3303</v>
      </c>
      <c r="T7" s="52" t="s">
        <v>4687</v>
      </c>
    </row>
    <row r="8" spans="1:20" ht="15.75">
      <c r="A8" s="52"/>
      <c r="B8" s="2" t="s">
        <v>291</v>
      </c>
      <c r="T8" s="52"/>
    </row>
    <row r="9" spans="1:20" ht="13.5" thickBot="1">
      <c r="A9" s="52"/>
      <c r="B9" s="4" t="s">
        <v>88</v>
      </c>
      <c r="C9" s="4" t="s">
        <v>89</v>
      </c>
      <c r="D9" s="4" t="s">
        <v>292</v>
      </c>
      <c r="E9" s="4" t="s">
        <v>90</v>
      </c>
      <c r="F9" s="4" t="s">
        <v>293</v>
      </c>
      <c r="G9" s="4" t="s">
        <v>91</v>
      </c>
      <c r="H9" s="4" t="s">
        <v>92</v>
      </c>
      <c r="I9" s="4" t="s">
        <v>195</v>
      </c>
      <c r="J9" s="4" t="s">
        <v>4707</v>
      </c>
      <c r="K9" s="4" t="s">
        <v>93</v>
      </c>
      <c r="L9" s="4" t="s">
        <v>4702</v>
      </c>
      <c r="M9" s="4" t="s">
        <v>4703</v>
      </c>
      <c r="N9" s="4" t="s">
        <v>4714</v>
      </c>
      <c r="O9" s="4" t="s">
        <v>4709</v>
      </c>
      <c r="P9" s="4" t="s">
        <v>4716</v>
      </c>
      <c r="Q9" s="4" t="s">
        <v>4711</v>
      </c>
      <c r="R9" s="4" t="s">
        <v>4712</v>
      </c>
      <c r="S9" s="4" t="s">
        <v>4713</v>
      </c>
      <c r="T9" s="52"/>
    </row>
    <row r="10" spans="1:20" ht="13.5" thickTop="1">
      <c r="A10" s="52"/>
      <c r="B10" s="3" t="s">
        <v>294</v>
      </c>
      <c r="C10" s="12"/>
      <c r="D10" s="3"/>
      <c r="E10" s="3"/>
      <c r="F10" s="3"/>
      <c r="G10" s="3"/>
      <c r="H10" s="3"/>
      <c r="I10" s="3"/>
      <c r="J10" s="12">
        <v>1.1200000000000001</v>
      </c>
      <c r="K10" s="3"/>
      <c r="M10" s="10">
        <v>0.0094000000000000004</v>
      </c>
      <c r="N10" s="9">
        <v>7061493.4000000004</v>
      </c>
      <c r="P10" s="9">
        <v>7068.3000000000002</v>
      </c>
      <c r="R10" s="10">
        <v>1</v>
      </c>
      <c r="S10" s="10">
        <v>0.0043</v>
      </c>
      <c r="T10" s="52"/>
    </row>
    <row r="11" spans="1:20" ht="12.75">
      <c r="A11" s="52"/>
      <c r="B11" s="3" t="s">
        <v>95</v>
      </c>
      <c r="C11" s="12"/>
      <c r="D11" s="3"/>
      <c r="E11" s="3"/>
      <c r="F11" s="3"/>
      <c r="G11" s="3"/>
      <c r="H11" s="3"/>
      <c r="I11" s="3"/>
      <c r="J11" s="12">
        <v>1.1200000000000001</v>
      </c>
      <c r="K11" s="3"/>
      <c r="M11" s="10">
        <v>0.0094000000000000004</v>
      </c>
      <c r="N11" s="9">
        <v>7061493.4000000004</v>
      </c>
      <c r="P11" s="9">
        <v>7068.3000000000002</v>
      </c>
      <c r="R11" s="10">
        <v>1</v>
      </c>
      <c r="S11" s="10">
        <v>0.0043</v>
      </c>
      <c r="T11" s="52"/>
    </row>
    <row r="12" spans="1:20" ht="12.75">
      <c r="A12" s="52"/>
      <c r="B12" s="13" t="s">
        <v>3309</v>
      </c>
      <c r="C12" s="14"/>
      <c r="D12" s="13"/>
      <c r="E12" s="13"/>
      <c r="F12" s="13"/>
      <c r="G12" s="13"/>
      <c r="H12" s="13"/>
      <c r="I12" s="13"/>
      <c r="J12" s="14">
        <v>0</v>
      </c>
      <c r="K12" s="13"/>
      <c r="M12" s="16">
        <v>0</v>
      </c>
      <c r="N12" s="15">
        <v>0</v>
      </c>
      <c r="P12" s="15">
        <v>0</v>
      </c>
      <c r="R12" s="16">
        <v>0</v>
      </c>
      <c r="S12" s="16">
        <v>0</v>
      </c>
      <c r="T12" s="52"/>
    </row>
    <row r="13" spans="1:20" ht="12.75">
      <c r="A13" s="52"/>
      <c r="B13" s="13" t="s">
        <v>3310</v>
      </c>
      <c r="C13" s="14"/>
      <c r="D13" s="13"/>
      <c r="E13" s="13"/>
      <c r="F13" s="13"/>
      <c r="G13" s="13"/>
      <c r="H13" s="13"/>
      <c r="I13" s="13"/>
      <c r="J13" s="14">
        <v>1.1200000000000001</v>
      </c>
      <c r="K13" s="13"/>
      <c r="M13" s="16">
        <v>0.0094000000000000004</v>
      </c>
      <c r="N13" s="15">
        <v>7061493.4000000004</v>
      </c>
      <c r="P13" s="15">
        <v>7068.3000000000002</v>
      </c>
      <c r="R13" s="16">
        <v>1</v>
      </c>
      <c r="S13" s="16">
        <v>0.0043</v>
      </c>
      <c r="T13" s="52"/>
    </row>
    <row r="14" spans="1:20" ht="12.75">
      <c r="A14" s="52"/>
      <c r="B14" s="6" t="s">
        <v>3311</v>
      </c>
      <c r="C14" s="17">
        <v>707740189</v>
      </c>
      <c r="D14" s="6"/>
      <c r="E14" s="18">
        <v>511659401</v>
      </c>
      <c r="F14" s="6" t="s">
        <v>3312</v>
      </c>
      <c r="G14" s="6" t="s">
        <v>360</v>
      </c>
      <c r="H14" s="6" t="s">
        <v>99</v>
      </c>
      <c r="I14" s="6" t="s">
        <v>3313</v>
      </c>
      <c r="J14" s="17">
        <v>0.23999999999999999</v>
      </c>
      <c r="K14" s="6" t="s">
        <v>100</v>
      </c>
      <c r="L14" s="19">
        <v>0.0060000000000000001</v>
      </c>
      <c r="M14" s="8">
        <v>0.011900000000000001</v>
      </c>
      <c r="N14" s="7">
        <v>3423754.3700000001</v>
      </c>
      <c r="O14" s="7">
        <v>100</v>
      </c>
      <c r="P14" s="7">
        <v>3423.75</v>
      </c>
      <c r="Q14" s="8">
        <v>0</v>
      </c>
      <c r="R14" s="8">
        <v>0.4844</v>
      </c>
      <c r="S14" s="8">
        <v>0.0020999999999999999</v>
      </c>
      <c r="T14" s="52"/>
    </row>
    <row r="15" spans="1:20" ht="12.75">
      <c r="A15" s="52"/>
      <c r="B15" s="6" t="s">
        <v>3314</v>
      </c>
      <c r="C15" s="17">
        <v>707746541</v>
      </c>
      <c r="D15" s="6"/>
      <c r="E15" s="18">
        <v>513623314</v>
      </c>
      <c r="F15" s="6" t="s">
        <v>3312</v>
      </c>
      <c r="G15" s="6" t="s">
        <v>435</v>
      </c>
      <c r="H15" s="6" t="s">
        <v>310</v>
      </c>
      <c r="I15" s="6" t="s">
        <v>3315</v>
      </c>
      <c r="J15" s="17">
        <v>0.90000000000000002</v>
      </c>
      <c r="K15" s="6" t="s">
        <v>100</v>
      </c>
      <c r="L15" s="19">
        <v>0.0050000000000000001</v>
      </c>
      <c r="M15" s="8">
        <v>0.0074999999999999997</v>
      </c>
      <c r="N15" s="7">
        <v>1283907.8899999999</v>
      </c>
      <c r="O15" s="7">
        <v>99.829999999999998</v>
      </c>
      <c r="P15" s="7">
        <v>1281.73</v>
      </c>
      <c r="Q15" s="8">
        <v>0</v>
      </c>
      <c r="R15" s="8">
        <v>0.18129999999999999</v>
      </c>
      <c r="S15" s="8">
        <v>0.00080000000000000004</v>
      </c>
      <c r="T15" s="52"/>
    </row>
    <row r="16" spans="1:20" ht="12.75">
      <c r="A16" s="52"/>
      <c r="B16" s="6" t="s">
        <v>3316</v>
      </c>
      <c r="C16" s="17">
        <v>707740171</v>
      </c>
      <c r="D16" s="6"/>
      <c r="E16" s="18">
        <v>513893123</v>
      </c>
      <c r="F16" s="6" t="s">
        <v>495</v>
      </c>
      <c r="G16" s="6" t="s">
        <v>509</v>
      </c>
      <c r="H16" s="6" t="s">
        <v>310</v>
      </c>
      <c r="I16" s="6" t="s">
        <v>3313</v>
      </c>
      <c r="J16" s="17">
        <v>4.5800000000000001</v>
      </c>
      <c r="K16" s="6" t="s">
        <v>100</v>
      </c>
      <c r="L16" s="19">
        <v>0.0089999999999999993</v>
      </c>
      <c r="M16" s="8">
        <v>0.0088999999999999999</v>
      </c>
      <c r="N16" s="7">
        <v>427969.29999999999</v>
      </c>
      <c r="O16" s="7">
        <v>100.34999999999999</v>
      </c>
      <c r="P16" s="7">
        <v>429.47000000000003</v>
      </c>
      <c r="Q16" s="8">
        <v>0</v>
      </c>
      <c r="R16" s="8">
        <v>0.0608</v>
      </c>
      <c r="S16" s="8">
        <v>0.00029999999999999997</v>
      </c>
      <c r="T16" s="52"/>
    </row>
    <row r="17" spans="1:20" ht="12.75">
      <c r="A17" s="52"/>
      <c r="B17" s="6" t="s">
        <v>3317</v>
      </c>
      <c r="C17" s="17">
        <v>707766275</v>
      </c>
      <c r="D17" s="6"/>
      <c r="E17" s="18">
        <v>510560188</v>
      </c>
      <c r="F17" s="6" t="s">
        <v>254</v>
      </c>
      <c r="G17" s="6" t="s">
        <v>509</v>
      </c>
      <c r="H17" s="6" t="s">
        <v>310</v>
      </c>
      <c r="I17" s="22">
        <v>44461</v>
      </c>
      <c r="J17" s="17">
        <v>3.4300000000000002</v>
      </c>
      <c r="K17" s="6" t="s">
        <v>100</v>
      </c>
      <c r="L17" s="19">
        <v>0.0070000000000000001</v>
      </c>
      <c r="M17" s="8">
        <v>0.0071000000000000004</v>
      </c>
      <c r="N17" s="7">
        <v>1069923.24</v>
      </c>
      <c r="O17" s="7">
        <v>100.34</v>
      </c>
      <c r="P17" s="7">
        <v>1073.56</v>
      </c>
      <c r="Q17" s="8">
        <v>0</v>
      </c>
      <c r="R17" s="8">
        <v>0.15190000000000001</v>
      </c>
      <c r="S17" s="8">
        <v>0.00069999999999999999</v>
      </c>
      <c r="T17" s="52"/>
    </row>
    <row r="18" spans="1:20" ht="12.75">
      <c r="A18" s="52"/>
      <c r="B18" s="6" t="s">
        <v>3318</v>
      </c>
      <c r="C18" s="17">
        <v>707764254</v>
      </c>
      <c r="D18" s="6"/>
      <c r="E18" s="18">
        <v>520034505</v>
      </c>
      <c r="F18" s="6" t="s">
        <v>3312</v>
      </c>
      <c r="G18" s="6" t="s">
        <v>546</v>
      </c>
      <c r="H18" s="6" t="s">
        <v>310</v>
      </c>
      <c r="I18" s="22">
        <v>44413</v>
      </c>
      <c r="J18" s="17">
        <v>0.32000000000000001</v>
      </c>
      <c r="K18" s="6" t="s">
        <v>100</v>
      </c>
      <c r="L18" s="19">
        <v>0.0064999999999999997</v>
      </c>
      <c r="M18" s="8">
        <v>0.0057000000000000002</v>
      </c>
      <c r="N18" s="7">
        <v>855938.59999999998</v>
      </c>
      <c r="O18" s="7">
        <v>100.45</v>
      </c>
      <c r="P18" s="7">
        <v>859.78999999999996</v>
      </c>
      <c r="Q18" s="8">
        <v>0</v>
      </c>
      <c r="R18" s="8">
        <v>0.1216</v>
      </c>
      <c r="S18" s="8">
        <v>0.00050000000000000001</v>
      </c>
      <c r="T18" s="52"/>
    </row>
    <row r="19" spans="1:20" ht="12.75">
      <c r="A19" s="52"/>
      <c r="B19" s="13" t="s">
        <v>298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  <c r="T19" s="52"/>
    </row>
    <row r="20" spans="1:20" ht="12.75">
      <c r="A20" s="52"/>
      <c r="B20" s="13" t="s">
        <v>2386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  <c r="T20" s="52"/>
    </row>
    <row r="21" spans="1:20" ht="12.75">
      <c r="A21" s="52"/>
      <c r="B21" s="3" t="s">
        <v>2563</v>
      </c>
      <c r="C21" s="12"/>
      <c r="D21" s="3"/>
      <c r="E21" s="3"/>
      <c r="F21" s="3"/>
      <c r="G21" s="3"/>
      <c r="H21" s="3"/>
      <c r="I21" s="3"/>
      <c r="K21" s="3"/>
      <c r="N21" s="9">
        <v>0</v>
      </c>
      <c r="P21" s="9">
        <v>0</v>
      </c>
      <c r="R21" s="10">
        <v>0</v>
      </c>
      <c r="S21" s="10">
        <v>0</v>
      </c>
      <c r="T21" s="52"/>
    </row>
    <row r="22" spans="1:20" ht="12.75">
      <c r="A22" s="52"/>
      <c r="B22" s="13" t="s">
        <v>3319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  <c r="T22" s="52"/>
    </row>
    <row r="23" spans="1:20" ht="12.75">
      <c r="A23" s="52"/>
      <c r="B23" s="13" t="s">
        <v>3320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  <c r="T23" s="52"/>
    </row>
    <row r="24" spans="1:20" ht="12.75">
      <c r="A24" s="52"/>
      <c r="B24" s="6" t="s">
        <v>191</v>
      </c>
      <c r="T24" s="52"/>
    </row>
    <row r="25" spans="2:19" ht="12.75">
      <c r="B25" s="51" t="s">
        <v>4688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2:11" ht="12.75">
      <c r="B26" s="6"/>
      <c r="C26" s="17"/>
      <c r="D26" s="6"/>
      <c r="E26" s="6"/>
      <c r="F26" s="6"/>
      <c r="G26" s="6"/>
      <c r="H26" s="6"/>
      <c r="I26" s="6"/>
      <c r="K26" s="6"/>
    </row>
    <row r="27" spans="2:2" ht="12.75">
      <c r="B27" s="5" t="s">
        <v>4701</v>
      </c>
    </row>
    <row r="28" spans="2:2" ht="12.75">
      <c r="B28" s="5" t="s">
        <v>4697</v>
      </c>
    </row>
    <row r="29" spans="2:2" ht="12.75">
      <c r="B29" s="5" t="s">
        <v>4698</v>
      </c>
    </row>
    <row r="30" spans="2:2" ht="12.75">
      <c r="B30" s="5" t="s">
        <v>4699</v>
      </c>
    </row>
    <row r="31" spans="2:2" ht="12.75">
      <c r="B31" t="s">
        <v>4700</v>
      </c>
    </row>
  </sheetData>
  <mergeCells count="4">
    <mergeCell ref="B6:S6"/>
    <mergeCell ref="A7:A24"/>
    <mergeCell ref="B25:S25"/>
    <mergeCell ref="T7:T24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e171451-67bc-40bc-828a-a98e340aee79}">
  <sheetPr codeName="גיליון15"/>
  <dimension ref="A1:T63"/>
  <sheetViews>
    <sheetView rightToLeft="1" workbookViewId="0" topLeftCell="B1">
      <selection pane="topLeft" activeCell="B9" sqref="B9:S55"/>
    </sheetView>
  </sheetViews>
  <sheetFormatPr defaultColWidth="9.14428571428571" defaultRowHeight="12.75"/>
  <cols>
    <col min="2" max="2" width="40.7142857142857" customWidth="1"/>
    <col min="3" max="3" width="15.7142857142857" customWidth="1"/>
    <col min="4" max="4" width="11.7142857142857" customWidth="1"/>
    <col min="5" max="5" width="13.7142857142857" customWidth="1"/>
    <col min="6" max="6" width="33.7142857142857" customWidth="1"/>
    <col min="7" max="7" width="9.71428571428571" customWidth="1"/>
    <col min="8" max="8" width="12.7142857142857" customWidth="1"/>
    <col min="9" max="9" width="14.7142857142857" customWidth="1"/>
    <col min="10" max="10" width="11.8571428571429" customWidth="1"/>
    <col min="11" max="11" width="15.7142857142857" customWidth="1"/>
    <col min="12" max="12" width="18.5714285714286" customWidth="1"/>
    <col min="13" max="13" width="20.4285714285714" customWidth="1"/>
    <col min="14" max="14" width="16.7142857142857" customWidth="1"/>
    <col min="15" max="15" width="12.5714285714286" customWidth="1"/>
    <col min="16" max="16" width="20" customWidth="1"/>
    <col min="17" max="17" width="27" customWidth="1"/>
    <col min="18" max="18" width="30.1428571428571" customWidth="1"/>
    <col min="19" max="19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9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15.75">
      <c r="A7" s="52" t="s">
        <v>4686</v>
      </c>
      <c r="B7" s="2" t="s">
        <v>3303</v>
      </c>
      <c r="T7" s="52" t="s">
        <v>4687</v>
      </c>
    </row>
    <row r="8" spans="1:20" ht="15.75">
      <c r="A8" s="52"/>
      <c r="B8" s="2" t="s">
        <v>302</v>
      </c>
      <c r="T8" s="52"/>
    </row>
    <row r="9" spans="1:20" ht="13.5" thickBot="1">
      <c r="A9" s="52"/>
      <c r="B9" s="4" t="s">
        <v>88</v>
      </c>
      <c r="C9" s="4" t="s">
        <v>89</v>
      </c>
      <c r="D9" s="4" t="s">
        <v>292</v>
      </c>
      <c r="E9" s="4" t="s">
        <v>90</v>
      </c>
      <c r="F9" s="4" t="s">
        <v>293</v>
      </c>
      <c r="G9" s="4" t="s">
        <v>91</v>
      </c>
      <c r="H9" s="4" t="s">
        <v>92</v>
      </c>
      <c r="I9" s="4" t="s">
        <v>195</v>
      </c>
      <c r="J9" s="4" t="s">
        <v>4707</v>
      </c>
      <c r="K9" s="4" t="s">
        <v>93</v>
      </c>
      <c r="L9" s="4" t="s">
        <v>4702</v>
      </c>
      <c r="M9" s="4" t="s">
        <v>4703</v>
      </c>
      <c r="N9" s="4" t="s">
        <v>4714</v>
      </c>
      <c r="O9" s="4" t="s">
        <v>4709</v>
      </c>
      <c r="P9" s="4" t="s">
        <v>4716</v>
      </c>
      <c r="Q9" s="4" t="s">
        <v>4711</v>
      </c>
      <c r="R9" s="4" t="s">
        <v>4712</v>
      </c>
      <c r="S9" s="4" t="s">
        <v>4713</v>
      </c>
      <c r="T9" s="52"/>
    </row>
    <row r="10" spans="1:20" ht="13.5" thickTop="1">
      <c r="A10" s="52"/>
      <c r="B10" s="3" t="s">
        <v>2462</v>
      </c>
      <c r="C10" s="12"/>
      <c r="D10" s="3"/>
      <c r="E10" s="3"/>
      <c r="F10" s="3"/>
      <c r="G10" s="3"/>
      <c r="H10" s="3"/>
      <c r="I10" s="3"/>
      <c r="J10" s="12">
        <v>4.5800000000000001</v>
      </c>
      <c r="K10" s="3"/>
      <c r="M10" s="10">
        <v>0.020400000000000001</v>
      </c>
      <c r="N10" s="9">
        <v>11833736.48</v>
      </c>
      <c r="P10" s="9">
        <v>13577.34</v>
      </c>
      <c r="R10" s="10">
        <v>1</v>
      </c>
      <c r="S10" s="10">
        <v>0.0083000000000000001</v>
      </c>
      <c r="T10" s="52"/>
    </row>
    <row r="11" spans="1:20" ht="12.75">
      <c r="A11" s="52"/>
      <c r="B11" s="3" t="s">
        <v>95</v>
      </c>
      <c r="C11" s="12"/>
      <c r="D11" s="3"/>
      <c r="E11" s="3"/>
      <c r="F11" s="3"/>
      <c r="G11" s="3"/>
      <c r="H11" s="3"/>
      <c r="I11" s="3"/>
      <c r="J11" s="12">
        <v>4.46</v>
      </c>
      <c r="K11" s="3"/>
      <c r="M11" s="10">
        <v>0.0161</v>
      </c>
      <c r="N11" s="9">
        <v>11517279.98</v>
      </c>
      <c r="P11" s="9">
        <v>12630.549999999999</v>
      </c>
      <c r="R11" s="10">
        <v>0.93030000000000002</v>
      </c>
      <c r="S11" s="10">
        <v>0.0077000000000000002</v>
      </c>
      <c r="T11" s="52"/>
    </row>
    <row r="12" spans="1:20" ht="12.75">
      <c r="A12" s="52"/>
      <c r="B12" s="13" t="s">
        <v>3309</v>
      </c>
      <c r="C12" s="14"/>
      <c r="D12" s="13"/>
      <c r="E12" s="13"/>
      <c r="F12" s="13"/>
      <c r="G12" s="13"/>
      <c r="H12" s="13"/>
      <c r="I12" s="13"/>
      <c r="J12" s="14">
        <v>4.96</v>
      </c>
      <c r="K12" s="13"/>
      <c r="M12" s="16">
        <v>0.0055999999999999999</v>
      </c>
      <c r="N12" s="15">
        <v>7805380.9699999997</v>
      </c>
      <c r="P12" s="15">
        <v>8651.0200000000004</v>
      </c>
      <c r="R12" s="16">
        <v>0.63719999999999999</v>
      </c>
      <c r="S12" s="16">
        <v>0.0053</v>
      </c>
      <c r="T12" s="52"/>
    </row>
    <row r="13" spans="1:20" ht="12.75">
      <c r="A13" s="52"/>
      <c r="B13" s="6" t="s">
        <v>3321</v>
      </c>
      <c r="C13" s="17">
        <v>1124346</v>
      </c>
      <c r="D13" s="6"/>
      <c r="E13" s="18">
        <v>520010869</v>
      </c>
      <c r="F13" s="6" t="s">
        <v>326</v>
      </c>
      <c r="G13" s="6" t="s">
        <v>98</v>
      </c>
      <c r="H13" s="6" t="s">
        <v>99</v>
      </c>
      <c r="I13" s="6" t="s">
        <v>3322</v>
      </c>
      <c r="J13" s="17">
        <v>11.15</v>
      </c>
      <c r="K13" s="6" t="s">
        <v>100</v>
      </c>
      <c r="L13" s="19">
        <v>0.041000000000000002</v>
      </c>
      <c r="M13" s="8">
        <v>0.0097999999999999997</v>
      </c>
      <c r="N13" s="7">
        <v>1754386.3400000001</v>
      </c>
      <c r="O13" s="7">
        <v>151.19</v>
      </c>
      <c r="P13" s="7">
        <v>2652.46</v>
      </c>
      <c r="Q13" s="8">
        <v>0.0023999999999999998</v>
      </c>
      <c r="R13" s="8">
        <v>0.19539999999999999</v>
      </c>
      <c r="S13" s="8">
        <v>0.0016000000000000001</v>
      </c>
      <c r="T13" s="52"/>
    </row>
    <row r="14" spans="1:20" ht="12.75">
      <c r="A14" s="52"/>
      <c r="B14" s="6" t="s">
        <v>3323</v>
      </c>
      <c r="C14" s="17">
        <v>1153071</v>
      </c>
      <c r="D14" s="6"/>
      <c r="E14" s="18">
        <v>515828820</v>
      </c>
      <c r="F14" s="6" t="s">
        <v>495</v>
      </c>
      <c r="G14" s="6" t="s">
        <v>98</v>
      </c>
      <c r="H14" s="6" t="s">
        <v>99</v>
      </c>
      <c r="I14" s="6" t="s">
        <v>3324</v>
      </c>
      <c r="J14" s="17">
        <v>1.1299999999999999</v>
      </c>
      <c r="K14" s="6" t="s">
        <v>100</v>
      </c>
      <c r="L14" s="19">
        <v>0.029500999999999999</v>
      </c>
      <c r="M14" s="8">
        <v>-0.012500000000000001</v>
      </c>
      <c r="N14" s="7">
        <v>68750.899999999994</v>
      </c>
      <c r="O14" s="7">
        <v>108.56999999999999</v>
      </c>
      <c r="P14" s="7">
        <v>74.640000000000001</v>
      </c>
      <c r="Q14" s="8">
        <v>0</v>
      </c>
      <c r="R14" s="8">
        <v>0.0054999999999999997</v>
      </c>
      <c r="S14" s="8">
        <v>0</v>
      </c>
      <c r="T14" s="52"/>
    </row>
    <row r="15" spans="1:20" ht="12.75">
      <c r="A15" s="52"/>
      <c r="B15" s="6" t="s">
        <v>3325</v>
      </c>
      <c r="C15" s="17">
        <v>6000129</v>
      </c>
      <c r="D15" s="6"/>
      <c r="E15" s="18">
        <v>520000472</v>
      </c>
      <c r="F15" s="6" t="s">
        <v>341</v>
      </c>
      <c r="G15" s="6" t="s">
        <v>336</v>
      </c>
      <c r="H15" s="6" t="s">
        <v>99</v>
      </c>
      <c r="I15" s="6" t="s">
        <v>3326</v>
      </c>
      <c r="J15" s="17">
        <v>0.55000000000000004</v>
      </c>
      <c r="K15" s="6" t="s">
        <v>100</v>
      </c>
      <c r="L15" s="19">
        <v>0.059999999999999998</v>
      </c>
      <c r="M15" s="8">
        <v>-0.0123</v>
      </c>
      <c r="N15" s="7">
        <v>571343.28000000003</v>
      </c>
      <c r="O15" s="7">
        <v>115.01000000000001</v>
      </c>
      <c r="P15" s="7">
        <v>657.10000000000002</v>
      </c>
      <c r="Q15" s="8">
        <v>0.00059999999999999995</v>
      </c>
      <c r="R15" s="8">
        <v>0.048399999999999999</v>
      </c>
      <c r="S15" s="8">
        <v>0.00040000000000000002</v>
      </c>
      <c r="T15" s="52"/>
    </row>
    <row r="16" spans="1:20" ht="12.75">
      <c r="A16" s="52"/>
      <c r="B16" s="6" t="s">
        <v>3327</v>
      </c>
      <c r="C16" s="17">
        <v>6000186</v>
      </c>
      <c r="D16" s="6"/>
      <c r="E16" s="18">
        <v>520000472</v>
      </c>
      <c r="F16" s="6" t="s">
        <v>341</v>
      </c>
      <c r="G16" s="6" t="s">
        <v>336</v>
      </c>
      <c r="H16" s="6" t="s">
        <v>99</v>
      </c>
      <c r="I16" s="6" t="s">
        <v>3328</v>
      </c>
      <c r="J16" s="17">
        <v>4.1600000000000001</v>
      </c>
      <c r="K16" s="6" t="s">
        <v>100</v>
      </c>
      <c r="L16" s="19">
        <v>0.059999999999999998</v>
      </c>
      <c r="M16" s="8">
        <v>-0.00059999999999999995</v>
      </c>
      <c r="N16" s="7">
        <v>792814.25</v>
      </c>
      <c r="O16" s="7">
        <v>135.38999999999999</v>
      </c>
      <c r="P16" s="7">
        <v>1073.3900000000001</v>
      </c>
      <c r="Q16" s="8">
        <v>0.001</v>
      </c>
      <c r="R16" s="8">
        <v>0.079100000000000004</v>
      </c>
      <c r="S16" s="8">
        <v>0.00069999999999999999</v>
      </c>
      <c r="T16" s="52"/>
    </row>
    <row r="17" spans="1:20" ht="12.75">
      <c r="A17" s="52"/>
      <c r="B17" s="6" t="s">
        <v>3329</v>
      </c>
      <c r="C17" s="17">
        <v>1125509</v>
      </c>
      <c r="D17" s="6"/>
      <c r="E17" s="18">
        <v>513436394</v>
      </c>
      <c r="F17" s="6" t="s">
        <v>326</v>
      </c>
      <c r="G17" s="6" t="s">
        <v>336</v>
      </c>
      <c r="H17" s="6" t="s">
        <v>99</v>
      </c>
      <c r="I17" s="6" t="s">
        <v>3330</v>
      </c>
      <c r="J17" s="17">
        <v>5.5700000000000003</v>
      </c>
      <c r="K17" s="6" t="s">
        <v>100</v>
      </c>
      <c r="L17" s="19">
        <v>0.048000000000000001</v>
      </c>
      <c r="M17" s="8">
        <v>-0.002</v>
      </c>
      <c r="N17" s="7">
        <v>165925.67999999999</v>
      </c>
      <c r="O17" s="7">
        <v>141.41999999999999</v>
      </c>
      <c r="P17" s="7">
        <v>234.65000000000001</v>
      </c>
      <c r="Q17" s="8">
        <v>0.00029999999999999997</v>
      </c>
      <c r="R17" s="8">
        <v>0.017299999999999999</v>
      </c>
      <c r="S17" s="8">
        <v>0.00010000000000000001</v>
      </c>
      <c r="T17" s="52"/>
    </row>
    <row r="18" spans="1:20" ht="12.75">
      <c r="A18" s="52"/>
      <c r="B18" s="6" t="s">
        <v>3331</v>
      </c>
      <c r="C18" s="17">
        <v>90150520</v>
      </c>
      <c r="D18" s="6"/>
      <c r="E18" s="18">
        <v>512475203</v>
      </c>
      <c r="F18" s="6" t="s">
        <v>3312</v>
      </c>
      <c r="G18" s="6" t="s">
        <v>346</v>
      </c>
      <c r="H18" s="6" t="s">
        <v>310</v>
      </c>
      <c r="I18" s="6" t="s">
        <v>3332</v>
      </c>
      <c r="J18" s="17">
        <v>2.6899999999999999</v>
      </c>
      <c r="K18" s="6" t="s">
        <v>100</v>
      </c>
      <c r="L18" s="19">
        <v>0.038845999999999999</v>
      </c>
      <c r="M18" s="8">
        <v>-0.0099000000000000008</v>
      </c>
      <c r="N18" s="7">
        <v>154174.69</v>
      </c>
      <c r="O18" s="7">
        <v>152.02000000000001</v>
      </c>
      <c r="P18" s="7">
        <v>234.38</v>
      </c>
      <c r="Q18" s="8">
        <v>0</v>
      </c>
      <c r="R18" s="8">
        <v>0.017299999999999999</v>
      </c>
      <c r="S18" s="8">
        <v>0.00010000000000000001</v>
      </c>
      <c r="T18" s="52"/>
    </row>
    <row r="19" spans="1:20" ht="12.75">
      <c r="A19" s="52"/>
      <c r="B19" s="6" t="s">
        <v>3333</v>
      </c>
      <c r="C19" s="17">
        <v>1103084</v>
      </c>
      <c r="D19" s="6"/>
      <c r="E19" s="18">
        <v>513436394</v>
      </c>
      <c r="F19" s="6" t="s">
        <v>326</v>
      </c>
      <c r="G19" s="6" t="s">
        <v>336</v>
      </c>
      <c r="H19" s="6" t="s">
        <v>99</v>
      </c>
      <c r="I19" s="6" t="s">
        <v>3334</v>
      </c>
      <c r="J19" s="17">
        <v>2.5099999999999998</v>
      </c>
      <c r="K19" s="6" t="s">
        <v>100</v>
      </c>
      <c r="L19" s="19">
        <v>0.056000000000000001</v>
      </c>
      <c r="M19" s="8">
        <v>-0.010699999999999999</v>
      </c>
      <c r="N19" s="7">
        <v>303013.27000000002</v>
      </c>
      <c r="O19" s="7">
        <v>149.21000000000001</v>
      </c>
      <c r="P19" s="7">
        <v>452.13</v>
      </c>
      <c r="Q19" s="8">
        <v>0.00080000000000000004</v>
      </c>
      <c r="R19" s="8">
        <v>0.033300000000000003</v>
      </c>
      <c r="S19" s="8">
        <v>0.00029999999999999997</v>
      </c>
      <c r="T19" s="52"/>
    </row>
    <row r="20" spans="1:20" ht="12.75">
      <c r="A20" s="52"/>
      <c r="B20" s="6" t="s">
        <v>3335</v>
      </c>
      <c r="C20" s="17">
        <v>70010067</v>
      </c>
      <c r="D20" s="6"/>
      <c r="E20" s="18">
        <v>512475203</v>
      </c>
      <c r="F20" s="6" t="s">
        <v>3312</v>
      </c>
      <c r="G20" s="6" t="s">
        <v>615</v>
      </c>
      <c r="H20" s="6" t="s">
        <v>310</v>
      </c>
      <c r="I20" s="6" t="s">
        <v>3336</v>
      </c>
      <c r="J20" s="17">
        <v>2.75</v>
      </c>
      <c r="K20" s="6" t="s">
        <v>100</v>
      </c>
      <c r="L20" s="19">
        <v>0.047039999999999998</v>
      </c>
      <c r="M20" s="8">
        <v>-0.0101</v>
      </c>
      <c r="N20" s="7">
        <v>57794.489999999998</v>
      </c>
      <c r="O20" s="7">
        <v>146.91999999999999</v>
      </c>
      <c r="P20" s="7">
        <v>84.909999999999997</v>
      </c>
      <c r="Q20" s="8">
        <v>0</v>
      </c>
      <c r="R20" s="8">
        <v>0.0063</v>
      </c>
      <c r="S20" s="8">
        <v>0.00010000000000000001</v>
      </c>
      <c r="T20" s="52"/>
    </row>
    <row r="21" spans="1:20" ht="12.75">
      <c r="A21" s="52"/>
      <c r="B21" s="6" t="s">
        <v>3337</v>
      </c>
      <c r="C21" s="17">
        <v>1142637</v>
      </c>
      <c r="D21" s="6"/>
      <c r="E21" s="18">
        <v>515631026</v>
      </c>
      <c r="F21" s="6" t="s">
        <v>495</v>
      </c>
      <c r="G21" s="6" t="s">
        <v>615</v>
      </c>
      <c r="H21" s="6" t="s">
        <v>310</v>
      </c>
      <c r="I21" s="6" t="s">
        <v>3338</v>
      </c>
      <c r="J21" s="17">
        <v>1.48</v>
      </c>
      <c r="K21" s="6" t="s">
        <v>100</v>
      </c>
      <c r="L21" s="19">
        <v>0.019001000000000001</v>
      </c>
      <c r="M21" s="8">
        <v>-0.0064000000000000003</v>
      </c>
      <c r="N21" s="7">
        <v>28569.43</v>
      </c>
      <c r="O21" s="7">
        <v>108.29000000000001</v>
      </c>
      <c r="P21" s="7">
        <v>30.940000000000001</v>
      </c>
      <c r="Q21" s="8">
        <v>0.0015</v>
      </c>
      <c r="R21" s="8">
        <v>0.0023</v>
      </c>
      <c r="S21" s="8">
        <v>0</v>
      </c>
      <c r="T21" s="52"/>
    </row>
    <row r="22" spans="1:20" ht="12.75">
      <c r="A22" s="52"/>
      <c r="B22" s="6" t="s">
        <v>3339</v>
      </c>
      <c r="C22" s="17">
        <v>1145606</v>
      </c>
      <c r="D22" s="6"/>
      <c r="E22" s="18">
        <v>515697696</v>
      </c>
      <c r="F22" s="6" t="s">
        <v>495</v>
      </c>
      <c r="G22" s="6" t="s">
        <v>615</v>
      </c>
      <c r="H22" s="6" t="s">
        <v>310</v>
      </c>
      <c r="I22" s="6" t="s">
        <v>3340</v>
      </c>
      <c r="J22" s="17">
        <v>1.51</v>
      </c>
      <c r="K22" s="6" t="s">
        <v>100</v>
      </c>
      <c r="L22" s="19">
        <v>0.021000000000000001</v>
      </c>
      <c r="M22" s="8">
        <v>-0.0044999999999999997</v>
      </c>
      <c r="N22" s="7">
        <v>10456.49</v>
      </c>
      <c r="O22" s="7">
        <v>108.70999999999999</v>
      </c>
      <c r="P22" s="7">
        <v>11.369999999999999</v>
      </c>
      <c r="Q22" s="8">
        <v>0.00020000000000000001</v>
      </c>
      <c r="R22" s="8">
        <v>0.00080000000000000004</v>
      </c>
      <c r="S22" s="8">
        <v>0</v>
      </c>
      <c r="T22" s="52"/>
    </row>
    <row r="23" spans="1:20" ht="12.75">
      <c r="A23" s="52"/>
      <c r="B23" s="6" t="s">
        <v>3341</v>
      </c>
      <c r="C23" s="17">
        <v>701012742</v>
      </c>
      <c r="D23" s="6"/>
      <c r="E23" s="18">
        <v>520000522</v>
      </c>
      <c r="F23" s="6" t="s">
        <v>297</v>
      </c>
      <c r="G23" s="6" t="s">
        <v>435</v>
      </c>
      <c r="H23" s="6" t="s">
        <v>310</v>
      </c>
      <c r="I23" s="6" t="s">
        <v>3342</v>
      </c>
      <c r="J23" s="17">
        <v>1.7</v>
      </c>
      <c r="K23" s="6" t="s">
        <v>100</v>
      </c>
      <c r="L23" s="19">
        <v>0.035400000000000001</v>
      </c>
      <c r="M23" s="8">
        <v>-0.0097000000000000003</v>
      </c>
      <c r="N23" s="7">
        <v>832344.75</v>
      </c>
      <c r="O23" s="7">
        <v>113.8</v>
      </c>
      <c r="P23" s="7">
        <v>947.21000000000004</v>
      </c>
      <c r="Q23" s="8">
        <v>0</v>
      </c>
      <c r="R23" s="8">
        <v>0.069800000000000001</v>
      </c>
      <c r="S23" s="8">
        <v>0.00059999999999999995</v>
      </c>
      <c r="T23" s="52"/>
    </row>
    <row r="24" spans="1:20" ht="12.75">
      <c r="A24" s="52"/>
      <c r="B24" s="6" t="s">
        <v>3343</v>
      </c>
      <c r="C24" s="17">
        <v>1154798</v>
      </c>
      <c r="D24" s="6"/>
      <c r="E24" s="18">
        <v>515832442</v>
      </c>
      <c r="F24" s="6" t="s">
        <v>495</v>
      </c>
      <c r="G24" s="6" t="s">
        <v>435</v>
      </c>
      <c r="H24" s="6" t="s">
        <v>310</v>
      </c>
      <c r="I24" s="6" t="s">
        <v>3344</v>
      </c>
      <c r="J24" s="17">
        <v>1.8600000000000001</v>
      </c>
      <c r="K24" s="6" t="s">
        <v>100</v>
      </c>
      <c r="L24" s="19">
        <v>0.025000999999999999</v>
      </c>
      <c r="M24" s="8">
        <v>-0.0035000000000000001</v>
      </c>
      <c r="N24" s="7">
        <v>10267.73</v>
      </c>
      <c r="O24" s="7">
        <v>109.2</v>
      </c>
      <c r="P24" s="7">
        <v>11.210000000000001</v>
      </c>
      <c r="Q24" s="8">
        <v>0</v>
      </c>
      <c r="R24" s="8">
        <v>0.00080000000000000004</v>
      </c>
      <c r="S24" s="8">
        <v>0</v>
      </c>
      <c r="T24" s="52"/>
    </row>
    <row r="25" spans="1:20" ht="12.75">
      <c r="A25" s="52"/>
      <c r="B25" s="6" t="s">
        <v>3345</v>
      </c>
      <c r="C25" s="17">
        <v>5660055</v>
      </c>
      <c r="D25" s="6"/>
      <c r="E25" s="18">
        <v>520007469</v>
      </c>
      <c r="F25" s="6" t="s">
        <v>447</v>
      </c>
      <c r="G25" s="6" t="s">
        <v>435</v>
      </c>
      <c r="H25" s="6" t="s">
        <v>310</v>
      </c>
      <c r="I25" s="6" t="s">
        <v>3346</v>
      </c>
      <c r="J25" s="17">
        <v>0.25</v>
      </c>
      <c r="K25" s="6" t="s">
        <v>100</v>
      </c>
      <c r="L25" s="19">
        <v>0.044999999999999998</v>
      </c>
      <c r="M25" s="8">
        <v>-0.029399999999999999</v>
      </c>
      <c r="N25" s="7">
        <v>95125.110000000001</v>
      </c>
      <c r="O25" s="7">
        <v>117.7</v>
      </c>
      <c r="P25" s="7">
        <v>111.95999999999999</v>
      </c>
      <c r="Q25" s="8">
        <v>0.0023999999999999998</v>
      </c>
      <c r="R25" s="8">
        <v>0.0082000000000000007</v>
      </c>
      <c r="S25" s="8">
        <v>0.00010000000000000001</v>
      </c>
      <c r="T25" s="52"/>
    </row>
    <row r="26" spans="1:20" ht="12.75">
      <c r="A26" s="52"/>
      <c r="B26" s="6" t="s">
        <v>3347</v>
      </c>
      <c r="C26" s="17">
        <v>701013138</v>
      </c>
      <c r="D26" s="6"/>
      <c r="E26" s="18">
        <v>520020421</v>
      </c>
      <c r="F26" s="6" t="s">
        <v>297</v>
      </c>
      <c r="G26" s="6" t="s">
        <v>172</v>
      </c>
      <c r="H26" s="6" t="s">
        <v>99</v>
      </c>
      <c r="I26" s="6" t="s">
        <v>3348</v>
      </c>
      <c r="J26" s="17">
        <v>0.34000000000000002</v>
      </c>
      <c r="K26" s="6" t="s">
        <v>100</v>
      </c>
      <c r="L26" s="19">
        <v>0.033599999999999998</v>
      </c>
      <c r="M26" s="8">
        <v>0.1089</v>
      </c>
      <c r="N26" s="7">
        <v>629504.43000000005</v>
      </c>
      <c r="O26" s="7">
        <v>103.22</v>
      </c>
      <c r="P26" s="7">
        <v>649.76999999999998</v>
      </c>
      <c r="Q26" s="8">
        <v>0</v>
      </c>
      <c r="R26" s="8">
        <v>0.047899999999999998</v>
      </c>
      <c r="S26" s="8">
        <v>0.00040000000000000002</v>
      </c>
      <c r="T26" s="52"/>
    </row>
    <row r="27" spans="1:20" ht="12.75">
      <c r="A27" s="52"/>
      <c r="B27" s="6" t="s">
        <v>3349</v>
      </c>
      <c r="C27" s="17">
        <v>6620280</v>
      </c>
      <c r="D27" s="6"/>
      <c r="E27" s="18">
        <v>520000118</v>
      </c>
      <c r="F27" s="6" t="s">
        <v>297</v>
      </c>
      <c r="G27" s="6" t="s">
        <v>172</v>
      </c>
      <c r="H27" s="6" t="s">
        <v>99</v>
      </c>
      <c r="I27" s="6" t="s">
        <v>3350</v>
      </c>
      <c r="J27" s="17">
        <v>0.57999999999999996</v>
      </c>
      <c r="K27" s="6" t="s">
        <v>100</v>
      </c>
      <c r="L27" s="19">
        <v>0.057500000000000002</v>
      </c>
      <c r="M27" s="8">
        <v>-0.027799999999999998</v>
      </c>
      <c r="N27" s="7">
        <v>248304.51999999999</v>
      </c>
      <c r="O27" s="7">
        <v>129.74000000000001</v>
      </c>
      <c r="P27" s="7">
        <v>322.14999999999998</v>
      </c>
      <c r="Q27" s="8">
        <v>0.00020000000000000001</v>
      </c>
      <c r="R27" s="8">
        <v>0.023699999999999999</v>
      </c>
      <c r="S27" s="8">
        <v>0.00020000000000000001</v>
      </c>
      <c r="T27" s="52"/>
    </row>
    <row r="28" spans="1:20" ht="12.75">
      <c r="A28" s="52"/>
      <c r="B28" s="6" t="s">
        <v>3351</v>
      </c>
      <c r="C28" s="17">
        <v>1139740</v>
      </c>
      <c r="D28" s="6"/>
      <c r="E28" s="18">
        <v>513893123</v>
      </c>
      <c r="F28" s="6" t="s">
        <v>495</v>
      </c>
      <c r="G28" s="6" t="s">
        <v>509</v>
      </c>
      <c r="H28" s="6" t="s">
        <v>310</v>
      </c>
      <c r="I28" s="6" t="s">
        <v>3352</v>
      </c>
      <c r="J28" s="17">
        <v>0.75</v>
      </c>
      <c r="K28" s="6" t="s">
        <v>100</v>
      </c>
      <c r="L28" s="19">
        <v>0.0315</v>
      </c>
      <c r="M28" s="8">
        <v>-0.0097999999999999997</v>
      </c>
      <c r="N28" s="7">
        <v>86338.520000000004</v>
      </c>
      <c r="O28" s="7">
        <v>108.93000000000001</v>
      </c>
      <c r="P28" s="7">
        <v>94.049999999999997</v>
      </c>
      <c r="Q28" s="8">
        <v>0.0012999999999999999</v>
      </c>
      <c r="R28" s="8">
        <v>0.0068999999999999999</v>
      </c>
      <c r="S28" s="8">
        <v>0.00010000000000000001</v>
      </c>
      <c r="T28" s="52"/>
    </row>
    <row r="29" spans="1:20" ht="12.75">
      <c r="A29" s="52"/>
      <c r="B29" s="6" t="s">
        <v>3353</v>
      </c>
      <c r="C29" s="17">
        <v>701011983</v>
      </c>
      <c r="D29" s="6"/>
      <c r="E29" s="18">
        <v>512475203</v>
      </c>
      <c r="F29" s="6" t="s">
        <v>3312</v>
      </c>
      <c r="G29" s="6" t="s">
        <v>509</v>
      </c>
      <c r="H29" s="6" t="s">
        <v>310</v>
      </c>
      <c r="I29" s="6" t="s">
        <v>3354</v>
      </c>
      <c r="J29" s="17">
        <v>1.8</v>
      </c>
      <c r="K29" s="6" t="s">
        <v>100</v>
      </c>
      <c r="L29" s="19">
        <v>0.071499999999999994</v>
      </c>
      <c r="M29" s="8">
        <v>-0.0147</v>
      </c>
      <c r="N29" s="7">
        <v>518869.46000000002</v>
      </c>
      <c r="O29" s="7">
        <v>127.88</v>
      </c>
      <c r="P29" s="7">
        <v>663.52999999999997</v>
      </c>
      <c r="Q29" s="8">
        <v>0.00040000000000000002</v>
      </c>
      <c r="R29" s="8">
        <v>0.048899999999999999</v>
      </c>
      <c r="S29" s="8">
        <v>0.00040000000000000002</v>
      </c>
      <c r="T29" s="52"/>
    </row>
    <row r="30" spans="1:20" ht="12.75">
      <c r="A30" s="52"/>
      <c r="B30" s="6" t="s">
        <v>3355</v>
      </c>
      <c r="C30" s="17">
        <v>707706164</v>
      </c>
      <c r="D30" s="6"/>
      <c r="E30" s="18">
        <v>520005067</v>
      </c>
      <c r="F30" s="6" t="s">
        <v>3356</v>
      </c>
      <c r="G30" s="6" t="s">
        <v>3357</v>
      </c>
      <c r="H30" s="6" t="s">
        <v>310</v>
      </c>
      <c r="I30" s="6" t="s">
        <v>3358</v>
      </c>
      <c r="J30" s="17">
        <v>0</v>
      </c>
      <c r="K30" s="6" t="s">
        <v>100</v>
      </c>
      <c r="L30" s="19">
        <v>0.080000000000000002</v>
      </c>
      <c r="M30" s="8">
        <v>0</v>
      </c>
      <c r="N30" s="7">
        <v>773854.33999999997</v>
      </c>
      <c r="O30" s="7">
        <v>23.260000000000002</v>
      </c>
      <c r="P30" s="7">
        <v>180</v>
      </c>
      <c r="Q30" s="8">
        <v>0</v>
      </c>
      <c r="R30" s="8">
        <v>0.013299999999999999</v>
      </c>
      <c r="S30" s="8">
        <v>0.00010000000000000001</v>
      </c>
      <c r="T30" s="52"/>
    </row>
    <row r="31" spans="1:20" ht="12.75">
      <c r="A31" s="52"/>
      <c r="B31" s="6" t="s">
        <v>3359</v>
      </c>
      <c r="C31" s="17">
        <v>707706172</v>
      </c>
      <c r="D31" s="6"/>
      <c r="E31" s="18">
        <v>520005067</v>
      </c>
      <c r="F31" s="6" t="s">
        <v>3356</v>
      </c>
      <c r="G31" s="6" t="s">
        <v>3357</v>
      </c>
      <c r="H31" s="6" t="s">
        <v>310</v>
      </c>
      <c r="I31" s="6" t="s">
        <v>3358</v>
      </c>
      <c r="J31" s="17">
        <v>0</v>
      </c>
      <c r="K31" s="6" t="s">
        <v>100</v>
      </c>
      <c r="L31" s="19">
        <v>0.068000000000000005</v>
      </c>
      <c r="M31" s="8">
        <v>0</v>
      </c>
      <c r="N31" s="7">
        <v>603408.18000000005</v>
      </c>
      <c r="O31" s="7">
        <v>22.609999999999999</v>
      </c>
      <c r="P31" s="7">
        <v>136.43000000000001</v>
      </c>
      <c r="Q31" s="8">
        <v>0</v>
      </c>
      <c r="R31" s="8">
        <v>0.01</v>
      </c>
      <c r="S31" s="8">
        <v>0.00010000000000000001</v>
      </c>
      <c r="T31" s="52"/>
    </row>
    <row r="32" spans="1:20" ht="12.75">
      <c r="A32" s="52"/>
      <c r="B32" s="6" t="s">
        <v>3360</v>
      </c>
      <c r="C32" s="17">
        <v>707706180</v>
      </c>
      <c r="D32" s="6"/>
      <c r="E32" s="18">
        <v>520005067</v>
      </c>
      <c r="F32" s="6" t="s">
        <v>3356</v>
      </c>
      <c r="G32" s="6" t="s">
        <v>3357</v>
      </c>
      <c r="H32" s="6" t="s">
        <v>310</v>
      </c>
      <c r="I32" s="6" t="s">
        <v>3358</v>
      </c>
      <c r="J32" s="17">
        <v>0</v>
      </c>
      <c r="K32" s="6" t="s">
        <v>100</v>
      </c>
      <c r="L32" s="19">
        <v>0.057000000000000002</v>
      </c>
      <c r="M32" s="8">
        <v>0</v>
      </c>
      <c r="N32" s="7">
        <v>99706.119999999995</v>
      </c>
      <c r="O32" s="7">
        <v>28.609999999999999</v>
      </c>
      <c r="P32" s="7">
        <v>28.530000000000001</v>
      </c>
      <c r="Q32" s="8">
        <v>0</v>
      </c>
      <c r="R32" s="8">
        <v>0.0020999999999999999</v>
      </c>
      <c r="S32" s="8">
        <v>0</v>
      </c>
      <c r="T32" s="52"/>
    </row>
    <row r="33" spans="1:20" ht="12.75">
      <c r="A33" s="52"/>
      <c r="B33" s="6" t="s">
        <v>3361</v>
      </c>
      <c r="C33" s="17">
        <v>1116755</v>
      </c>
      <c r="D33" s="6"/>
      <c r="E33" s="18">
        <v>520018136</v>
      </c>
      <c r="F33" s="6" t="s">
        <v>3312</v>
      </c>
      <c r="G33" s="6" t="s">
        <v>189</v>
      </c>
      <c r="H33" s="6"/>
      <c r="I33" s="6" t="s">
        <v>3362</v>
      </c>
      <c r="J33" s="17">
        <v>0</v>
      </c>
      <c r="K33" s="6" t="s">
        <v>100</v>
      </c>
      <c r="L33" s="19">
        <v>0</v>
      </c>
      <c r="M33" s="8">
        <v>0</v>
      </c>
      <c r="N33" s="7">
        <v>429</v>
      </c>
      <c r="O33" s="7">
        <v>50</v>
      </c>
      <c r="P33" s="7">
        <v>0.20999999999999999</v>
      </c>
      <c r="Q33" s="8">
        <v>6.0700000000000003E-06</v>
      </c>
      <c r="R33" s="8">
        <v>0</v>
      </c>
      <c r="S33" s="8">
        <v>0</v>
      </c>
      <c r="T33" s="52"/>
    </row>
    <row r="34" spans="1:20" ht="12.75">
      <c r="A34" s="52"/>
      <c r="B34" s="13" t="s">
        <v>3310</v>
      </c>
      <c r="C34" s="14"/>
      <c r="D34" s="13"/>
      <c r="E34" s="13"/>
      <c r="F34" s="13"/>
      <c r="G34" s="13"/>
      <c r="H34" s="13"/>
      <c r="I34" s="13"/>
      <c r="J34" s="14">
        <v>3.48</v>
      </c>
      <c r="K34" s="13"/>
      <c r="M34" s="16">
        <v>0.038699999999999998</v>
      </c>
      <c r="N34" s="15">
        <v>3629485.3500000001</v>
      </c>
      <c r="P34" s="15">
        <v>3680.0700000000002</v>
      </c>
      <c r="R34" s="16">
        <v>0.27100000000000002</v>
      </c>
      <c r="S34" s="16">
        <v>0.0023</v>
      </c>
      <c r="T34" s="52"/>
    </row>
    <row r="35" spans="1:20" ht="12.75">
      <c r="A35" s="52"/>
      <c r="B35" s="6" t="s">
        <v>3363</v>
      </c>
      <c r="C35" s="17">
        <v>1140284</v>
      </c>
      <c r="D35" s="6"/>
      <c r="E35" s="18">
        <v>520042185</v>
      </c>
      <c r="F35" s="6" t="s">
        <v>609</v>
      </c>
      <c r="G35" s="6" t="s">
        <v>309</v>
      </c>
      <c r="H35" s="6" t="s">
        <v>310</v>
      </c>
      <c r="I35" s="6" t="s">
        <v>3364</v>
      </c>
      <c r="J35" s="17">
        <v>5.7199999999999998</v>
      </c>
      <c r="K35" s="6" t="s">
        <v>100</v>
      </c>
      <c r="L35" s="19">
        <v>0.037400000000000003</v>
      </c>
      <c r="M35" s="8">
        <v>0.028000000000000001</v>
      </c>
      <c r="N35" s="7">
        <v>303141.34999999998</v>
      </c>
      <c r="O35" s="7">
        <v>105.63</v>
      </c>
      <c r="P35" s="7">
        <v>320.20999999999998</v>
      </c>
      <c r="Q35" s="8">
        <v>0.00050000000000000001</v>
      </c>
      <c r="R35" s="8">
        <v>0.023599999999999999</v>
      </c>
      <c r="S35" s="8">
        <v>0.00020000000000000001</v>
      </c>
      <c r="T35" s="52"/>
    </row>
    <row r="36" spans="1:20" ht="12.75">
      <c r="A36" s="52"/>
      <c r="B36" s="6" t="s">
        <v>3365</v>
      </c>
      <c r="C36" s="17">
        <v>11825833</v>
      </c>
      <c r="D36" s="6"/>
      <c r="E36" s="18">
        <v>512711789</v>
      </c>
      <c r="F36" s="6" t="s">
        <v>495</v>
      </c>
      <c r="G36" s="6" t="s">
        <v>435</v>
      </c>
      <c r="H36" s="6" t="s">
        <v>310</v>
      </c>
      <c r="I36" s="6" t="s">
        <v>3366</v>
      </c>
      <c r="J36" s="17">
        <v>0</v>
      </c>
      <c r="K36" s="6" t="s">
        <v>100</v>
      </c>
      <c r="L36" s="19">
        <v>0.013400000000000001</v>
      </c>
      <c r="M36" s="8">
        <v>0.013400000000000001</v>
      </c>
      <c r="N36" s="7">
        <v>93137.75</v>
      </c>
      <c r="O36" s="7">
        <v>99.769999999999996</v>
      </c>
      <c r="P36" s="7">
        <v>92.920000000000002</v>
      </c>
      <c r="Q36" s="8">
        <v>0</v>
      </c>
      <c r="R36" s="8">
        <v>0.0067999999999999996</v>
      </c>
      <c r="S36" s="8">
        <v>0.00010000000000000001</v>
      </c>
      <c r="T36" s="52"/>
    </row>
    <row r="37" spans="1:20" ht="12.75">
      <c r="A37" s="52"/>
      <c r="B37" s="6" t="s">
        <v>3367</v>
      </c>
      <c r="C37" s="17">
        <v>1158799</v>
      </c>
      <c r="D37" s="6"/>
      <c r="E37" s="18">
        <v>512905423</v>
      </c>
      <c r="F37" s="6" t="s">
        <v>495</v>
      </c>
      <c r="G37" s="6" t="s">
        <v>172</v>
      </c>
      <c r="H37" s="6" t="s">
        <v>99</v>
      </c>
      <c r="I37" s="6" t="s">
        <v>3368</v>
      </c>
      <c r="J37" s="17">
        <v>0.17000000000000001</v>
      </c>
      <c r="K37" s="6" t="s">
        <v>100</v>
      </c>
      <c r="L37" s="19">
        <v>0.0114</v>
      </c>
      <c r="M37" s="8">
        <v>0.0060000000000000001</v>
      </c>
      <c r="N37" s="7">
        <v>30790.23</v>
      </c>
      <c r="O37" s="7">
        <v>100.28</v>
      </c>
      <c r="P37" s="7">
        <v>30.879999999999999</v>
      </c>
      <c r="Q37" s="8">
        <v>0.00040000000000000002</v>
      </c>
      <c r="R37" s="8">
        <v>0.0023</v>
      </c>
      <c r="S37" s="8">
        <v>0</v>
      </c>
      <c r="T37" s="52"/>
    </row>
    <row r="38" spans="1:20" ht="12.75">
      <c r="A38" s="52"/>
      <c r="B38" s="6" t="s">
        <v>3369</v>
      </c>
      <c r="C38" s="17">
        <v>707724183</v>
      </c>
      <c r="D38" s="6"/>
      <c r="E38" s="18">
        <v>520036716</v>
      </c>
      <c r="F38" s="6" t="s">
        <v>1592</v>
      </c>
      <c r="G38" s="6" t="s">
        <v>172</v>
      </c>
      <c r="H38" s="6" t="s">
        <v>99</v>
      </c>
      <c r="I38" s="6" t="s">
        <v>3370</v>
      </c>
      <c r="J38" s="17">
        <v>4.2300000000000004</v>
      </c>
      <c r="K38" s="6" t="s">
        <v>100</v>
      </c>
      <c r="L38" s="19">
        <v>0.033500000000000002</v>
      </c>
      <c r="M38" s="8">
        <v>0.035400000000000001</v>
      </c>
      <c r="N38" s="7">
        <v>366433.65000000002</v>
      </c>
      <c r="O38" s="7">
        <v>100.3</v>
      </c>
      <c r="P38" s="7">
        <v>367.52999999999997</v>
      </c>
      <c r="Q38" s="8">
        <v>0</v>
      </c>
      <c r="R38" s="8">
        <v>0.027099999999999999</v>
      </c>
      <c r="S38" s="8">
        <v>0.00020000000000000001</v>
      </c>
      <c r="T38" s="52"/>
    </row>
    <row r="39" spans="1:20" ht="12.75">
      <c r="A39" s="52"/>
      <c r="B39" s="6" t="s">
        <v>3371</v>
      </c>
      <c r="C39" s="17">
        <v>1151141</v>
      </c>
      <c r="D39" s="6"/>
      <c r="E39" s="18">
        <v>514189596</v>
      </c>
      <c r="F39" s="6" t="s">
        <v>339</v>
      </c>
      <c r="G39" s="6" t="s">
        <v>482</v>
      </c>
      <c r="H39" s="6" t="s">
        <v>99</v>
      </c>
      <c r="I39" s="6" t="s">
        <v>3372</v>
      </c>
      <c r="J39" s="17">
        <v>2.5</v>
      </c>
      <c r="K39" s="6" t="s">
        <v>100</v>
      </c>
      <c r="L39" s="19">
        <v>0.035499999999999997</v>
      </c>
      <c r="M39" s="8">
        <v>0.029100000000000001</v>
      </c>
      <c r="N39" s="7">
        <v>23760</v>
      </c>
      <c r="O39" s="7">
        <v>102.53</v>
      </c>
      <c r="P39" s="7">
        <v>24.359999999999999</v>
      </c>
      <c r="Q39" s="8">
        <v>0.00010000000000000001</v>
      </c>
      <c r="R39" s="8">
        <v>0.0018</v>
      </c>
      <c r="S39" s="8">
        <v>0</v>
      </c>
      <c r="T39" s="52"/>
    </row>
    <row r="40" spans="1:20" ht="12.75">
      <c r="A40" s="52"/>
      <c r="B40" s="6" t="s">
        <v>3373</v>
      </c>
      <c r="C40" s="17">
        <v>3180361</v>
      </c>
      <c r="D40" s="6"/>
      <c r="E40" s="18">
        <v>520037664</v>
      </c>
      <c r="F40" s="6" t="s">
        <v>3356</v>
      </c>
      <c r="G40" s="6" t="s">
        <v>480</v>
      </c>
      <c r="H40" s="6" t="s">
        <v>310</v>
      </c>
      <c r="I40" s="6" t="s">
        <v>3374</v>
      </c>
      <c r="J40" s="17">
        <v>3.23</v>
      </c>
      <c r="K40" s="6" t="s">
        <v>100</v>
      </c>
      <c r="L40" s="19">
        <v>0.021000000000000001</v>
      </c>
      <c r="M40" s="8">
        <v>0.032000000000000001</v>
      </c>
      <c r="N40" s="7">
        <v>101142.87</v>
      </c>
      <c r="O40" s="7">
        <v>96.810000000000002</v>
      </c>
      <c r="P40" s="7">
        <v>97.920000000000002</v>
      </c>
      <c r="Q40" s="8">
        <v>0.001</v>
      </c>
      <c r="R40" s="8">
        <v>0.0071999999999999998</v>
      </c>
      <c r="S40" s="8">
        <v>0.00010000000000000001</v>
      </c>
      <c r="T40" s="52"/>
    </row>
    <row r="41" spans="1:20" ht="12.75">
      <c r="A41" s="52"/>
      <c r="B41" s="6" t="s">
        <v>3375</v>
      </c>
      <c r="C41" s="17">
        <v>1156223</v>
      </c>
      <c r="D41" s="6"/>
      <c r="E41" s="18">
        <v>512905423</v>
      </c>
      <c r="F41" s="6" t="s">
        <v>495</v>
      </c>
      <c r="G41" s="6" t="s">
        <v>480</v>
      </c>
      <c r="H41" s="6" t="s">
        <v>310</v>
      </c>
      <c r="I41" s="6" t="s">
        <v>3376</v>
      </c>
      <c r="J41" s="17">
        <v>5.7999999999999998</v>
      </c>
      <c r="K41" s="6" t="s">
        <v>100</v>
      </c>
      <c r="L41" s="19">
        <v>0.051799999999999999</v>
      </c>
      <c r="M41" s="8">
        <v>0.053100000000000001</v>
      </c>
      <c r="N41" s="7">
        <v>489671.85999999999</v>
      </c>
      <c r="O41" s="7">
        <v>100.49</v>
      </c>
      <c r="P41" s="7">
        <v>492.06999999999999</v>
      </c>
      <c r="Q41" s="8">
        <v>0.0035000000000000001</v>
      </c>
      <c r="R41" s="8">
        <v>0.036200000000000003</v>
      </c>
      <c r="S41" s="8">
        <v>0.00029999999999999997</v>
      </c>
      <c r="T41" s="52"/>
    </row>
    <row r="42" spans="1:20" ht="12.75">
      <c r="A42" s="52"/>
      <c r="B42" s="6" t="s">
        <v>3377</v>
      </c>
      <c r="C42" s="17">
        <v>1139336</v>
      </c>
      <c r="D42" s="6"/>
      <c r="E42" s="18">
        <v>511446551</v>
      </c>
      <c r="F42" s="6" t="s">
        <v>495</v>
      </c>
      <c r="G42" s="6" t="s">
        <v>509</v>
      </c>
      <c r="H42" s="6" t="s">
        <v>310</v>
      </c>
      <c r="I42" s="6" t="s">
        <v>3378</v>
      </c>
      <c r="J42" s="17">
        <v>1.02</v>
      </c>
      <c r="K42" s="6" t="s">
        <v>100</v>
      </c>
      <c r="L42" s="19">
        <v>0.034200000000000001</v>
      </c>
      <c r="M42" s="8">
        <v>0.026100000000000002</v>
      </c>
      <c r="N42" s="7">
        <v>8674.7600000000002</v>
      </c>
      <c r="O42" s="7">
        <v>102.41</v>
      </c>
      <c r="P42" s="7">
        <v>8.8800000000000008</v>
      </c>
      <c r="Q42" s="8">
        <v>0.00020000000000000001</v>
      </c>
      <c r="R42" s="8">
        <v>0.00069999999999999999</v>
      </c>
      <c r="S42" s="8">
        <v>0</v>
      </c>
      <c r="T42" s="52"/>
    </row>
    <row r="43" spans="1:20" ht="12.75">
      <c r="A43" s="52"/>
      <c r="B43" s="6" t="s">
        <v>3379</v>
      </c>
      <c r="C43" s="17">
        <v>1142009</v>
      </c>
      <c r="D43" s="6"/>
      <c r="E43" s="18">
        <v>515703528</v>
      </c>
      <c r="F43" s="6" t="s">
        <v>447</v>
      </c>
      <c r="G43" s="6" t="s">
        <v>509</v>
      </c>
      <c r="H43" s="6" t="s">
        <v>310</v>
      </c>
      <c r="I43" s="6" t="s">
        <v>3380</v>
      </c>
      <c r="J43" s="17">
        <v>2.23</v>
      </c>
      <c r="K43" s="6" t="s">
        <v>100</v>
      </c>
      <c r="L43" s="19">
        <v>0.041000000000000002</v>
      </c>
      <c r="M43" s="8">
        <v>0.039899999999999998</v>
      </c>
      <c r="N43" s="7">
        <v>1255502.52</v>
      </c>
      <c r="O43" s="7">
        <v>100.48</v>
      </c>
      <c r="P43" s="7">
        <v>1261.53</v>
      </c>
      <c r="Q43" s="8">
        <v>0.0014</v>
      </c>
      <c r="R43" s="8">
        <v>0.092899999999999996</v>
      </c>
      <c r="S43" s="8">
        <v>0.00080000000000000004</v>
      </c>
      <c r="T43" s="52"/>
    </row>
    <row r="44" spans="1:20" ht="12.75">
      <c r="A44" s="52"/>
      <c r="B44" s="6" t="s">
        <v>3381</v>
      </c>
      <c r="C44" s="17">
        <v>1138825</v>
      </c>
      <c r="D44" s="6"/>
      <c r="E44" s="18">
        <v>520044439</v>
      </c>
      <c r="F44" s="6" t="s">
        <v>485</v>
      </c>
      <c r="G44" s="6" t="s">
        <v>509</v>
      </c>
      <c r="H44" s="6" t="s">
        <v>310</v>
      </c>
      <c r="I44" s="6" t="s">
        <v>3382</v>
      </c>
      <c r="J44" s="17">
        <v>3.48</v>
      </c>
      <c r="K44" s="6" t="s">
        <v>100</v>
      </c>
      <c r="L44" s="19">
        <v>0.045999999999999999</v>
      </c>
      <c r="M44" s="8">
        <v>0.038399999999999997</v>
      </c>
      <c r="N44" s="7">
        <v>445247.39000000001</v>
      </c>
      <c r="O44" s="7">
        <v>103.90000000000001</v>
      </c>
      <c r="P44" s="7">
        <v>462.61000000000001</v>
      </c>
      <c r="Q44" s="8">
        <v>0.00089999999999999998</v>
      </c>
      <c r="R44" s="8">
        <v>0.034099999999999998</v>
      </c>
      <c r="S44" s="8">
        <v>0.00029999999999999997</v>
      </c>
      <c r="T44" s="52"/>
    </row>
    <row r="45" spans="1:20" ht="12.75">
      <c r="A45" s="52"/>
      <c r="B45" s="6" t="s">
        <v>3383</v>
      </c>
      <c r="C45" s="17">
        <v>1181783</v>
      </c>
      <c r="D45" s="6"/>
      <c r="E45" s="18">
        <v>550016091</v>
      </c>
      <c r="F45" s="6" t="s">
        <v>3356</v>
      </c>
      <c r="G45" s="6" t="s">
        <v>511</v>
      </c>
      <c r="H45" s="6" t="s">
        <v>99</v>
      </c>
      <c r="I45" s="6" t="s">
        <v>3384</v>
      </c>
      <c r="J45" s="17">
        <v>3.4900000000000002</v>
      </c>
      <c r="K45" s="6" t="s">
        <v>100</v>
      </c>
      <c r="L45" s="19">
        <v>0.0286</v>
      </c>
      <c r="M45" s="8">
        <v>0.039</v>
      </c>
      <c r="N45" s="7">
        <v>85272.520000000004</v>
      </c>
      <c r="O45" s="7">
        <v>97.540000000000006</v>
      </c>
      <c r="P45" s="7">
        <v>83.170000000000002</v>
      </c>
      <c r="Q45" s="8">
        <v>0.035499999999999997</v>
      </c>
      <c r="R45" s="8">
        <v>0.0061000000000000004</v>
      </c>
      <c r="S45" s="8">
        <v>0.00010000000000000001</v>
      </c>
      <c r="T45" s="52"/>
    </row>
    <row r="46" spans="1:20" ht="12.75">
      <c r="A46" s="52"/>
      <c r="B46" s="6" t="s">
        <v>3385</v>
      </c>
      <c r="C46" s="17">
        <v>6080238</v>
      </c>
      <c r="D46" s="6"/>
      <c r="E46" s="18">
        <v>520021874</v>
      </c>
      <c r="F46" s="6" t="s">
        <v>3356</v>
      </c>
      <c r="G46" s="6" t="s">
        <v>509</v>
      </c>
      <c r="H46" s="6" t="s">
        <v>310</v>
      </c>
      <c r="I46" s="6" t="s">
        <v>3386</v>
      </c>
      <c r="J46" s="17">
        <v>3.52</v>
      </c>
      <c r="K46" s="6" t="s">
        <v>100</v>
      </c>
      <c r="L46" s="19">
        <v>0.044699999999999997</v>
      </c>
      <c r="M46" s="8">
        <v>0.0419</v>
      </c>
      <c r="N46" s="7">
        <v>225269.01999999999</v>
      </c>
      <c r="O46" s="7">
        <v>102.24</v>
      </c>
      <c r="P46" s="7">
        <v>230.31999999999999</v>
      </c>
      <c r="Q46" s="8">
        <v>0</v>
      </c>
      <c r="R46" s="8">
        <v>0.017000000000000001</v>
      </c>
      <c r="S46" s="8">
        <v>0.00010000000000000001</v>
      </c>
      <c r="T46" s="52"/>
    </row>
    <row r="47" spans="1:20" ht="12.75">
      <c r="A47" s="52"/>
      <c r="B47" s="6" t="s">
        <v>3387</v>
      </c>
      <c r="C47" s="17">
        <v>707717716</v>
      </c>
      <c r="D47" s="6"/>
      <c r="E47" s="18">
        <v>520040775</v>
      </c>
      <c r="F47" s="6" t="s">
        <v>423</v>
      </c>
      <c r="G47" s="6" t="s">
        <v>546</v>
      </c>
      <c r="H47" s="6" t="s">
        <v>310</v>
      </c>
      <c r="I47" s="6" t="s">
        <v>3388</v>
      </c>
      <c r="J47" s="17">
        <v>3.1200000000000001</v>
      </c>
      <c r="K47" s="6" t="s">
        <v>100</v>
      </c>
      <c r="L47" s="19">
        <v>0.042999999999999997</v>
      </c>
      <c r="M47" s="8">
        <v>0.036799999999999999</v>
      </c>
      <c r="N47" s="7">
        <v>201441.42000000001</v>
      </c>
      <c r="O47" s="7">
        <v>103.09</v>
      </c>
      <c r="P47" s="7">
        <v>207.66999999999999</v>
      </c>
      <c r="Q47" s="8">
        <v>0</v>
      </c>
      <c r="R47" s="8">
        <v>0.015299999999999999</v>
      </c>
      <c r="S47" s="8">
        <v>0.00010000000000000001</v>
      </c>
      <c r="T47" s="52"/>
    </row>
    <row r="48" spans="1:20" ht="12.75">
      <c r="A48" s="52"/>
      <c r="B48" s="13" t="s">
        <v>298</v>
      </c>
      <c r="C48" s="14"/>
      <c r="D48" s="13"/>
      <c r="E48" s="13"/>
      <c r="F48" s="13"/>
      <c r="G48" s="13"/>
      <c r="H48" s="13"/>
      <c r="I48" s="13"/>
      <c r="J48" s="14">
        <v>2.5299999999999998</v>
      </c>
      <c r="K48" s="13"/>
      <c r="M48" s="16">
        <v>0.031600000000000003</v>
      </c>
      <c r="N48" s="15">
        <v>82413.660000000003</v>
      </c>
      <c r="P48" s="15">
        <v>299.45999999999998</v>
      </c>
      <c r="R48" s="16">
        <v>0.022100000000000002</v>
      </c>
      <c r="S48" s="16">
        <v>0.00020000000000000001</v>
      </c>
      <c r="T48" s="52"/>
    </row>
    <row r="49" spans="1:20" ht="12.75">
      <c r="A49" s="52"/>
      <c r="B49" s="6" t="s">
        <v>3389</v>
      </c>
      <c r="C49" s="17">
        <v>707706982</v>
      </c>
      <c r="D49" s="6"/>
      <c r="E49" s="18">
        <v>513502229</v>
      </c>
      <c r="F49" s="6" t="s">
        <v>3356</v>
      </c>
      <c r="G49" s="6" t="s">
        <v>360</v>
      </c>
      <c r="H49" s="6" t="s">
        <v>99</v>
      </c>
      <c r="I49" s="6" t="s">
        <v>3390</v>
      </c>
      <c r="J49" s="17">
        <v>2.5299999999999998</v>
      </c>
      <c r="K49" s="6" t="s">
        <v>44</v>
      </c>
      <c r="L49" s="19">
        <v>0.079699999999999993</v>
      </c>
      <c r="M49" s="8">
        <v>0.031600000000000003</v>
      </c>
      <c r="N49" s="7">
        <v>82413.660000000003</v>
      </c>
      <c r="O49" s="7">
        <v>114.41</v>
      </c>
      <c r="P49" s="7">
        <v>299.45999999999998</v>
      </c>
      <c r="Q49" s="8">
        <v>0</v>
      </c>
      <c r="R49" s="8">
        <v>0.022100000000000002</v>
      </c>
      <c r="S49" s="8">
        <v>0.00020000000000000001</v>
      </c>
      <c r="T49" s="52"/>
    </row>
    <row r="50" spans="1:20" ht="12.75">
      <c r="A50" s="52"/>
      <c r="B50" s="13" t="s">
        <v>2386</v>
      </c>
      <c r="C50" s="14"/>
      <c r="D50" s="13"/>
      <c r="E50" s="13"/>
      <c r="F50" s="13"/>
      <c r="G50" s="13"/>
      <c r="H50" s="13"/>
      <c r="I50" s="13"/>
      <c r="J50" s="14">
        <v>0</v>
      </c>
      <c r="K50" s="13"/>
      <c r="M50" s="16">
        <v>0</v>
      </c>
      <c r="N50" s="15">
        <v>0</v>
      </c>
      <c r="P50" s="15">
        <v>0</v>
      </c>
      <c r="R50" s="16">
        <v>0</v>
      </c>
      <c r="S50" s="16">
        <v>0</v>
      </c>
      <c r="T50" s="52"/>
    </row>
    <row r="51" spans="1:20" ht="12.75">
      <c r="A51" s="52"/>
      <c r="B51" s="3" t="s">
        <v>190</v>
      </c>
      <c r="C51" s="12"/>
      <c r="D51" s="3"/>
      <c r="E51" s="3"/>
      <c r="F51" s="3"/>
      <c r="G51" s="3"/>
      <c r="H51" s="3"/>
      <c r="I51" s="3"/>
      <c r="J51" s="12">
        <v>6.2199999999999998</v>
      </c>
      <c r="K51" s="3"/>
      <c r="M51" s="10">
        <v>0.076300000000000007</v>
      </c>
      <c r="N51" s="9">
        <v>316456.5</v>
      </c>
      <c r="P51" s="9">
        <v>946.77999999999997</v>
      </c>
      <c r="R51" s="10">
        <v>0.069699999999999998</v>
      </c>
      <c r="S51" s="10">
        <v>0.00059999999999999995</v>
      </c>
      <c r="T51" s="52"/>
    </row>
    <row r="52" spans="1:20" ht="12.75">
      <c r="A52" s="52"/>
      <c r="B52" s="13" t="s">
        <v>3391</v>
      </c>
      <c r="C52" s="14"/>
      <c r="D52" s="13"/>
      <c r="E52" s="13"/>
      <c r="F52" s="13"/>
      <c r="G52" s="13"/>
      <c r="H52" s="13"/>
      <c r="I52" s="13"/>
      <c r="J52" s="14">
        <v>0</v>
      </c>
      <c r="K52" s="13"/>
      <c r="M52" s="16">
        <v>0</v>
      </c>
      <c r="N52" s="15">
        <v>0</v>
      </c>
      <c r="P52" s="15">
        <v>0</v>
      </c>
      <c r="R52" s="16">
        <v>0</v>
      </c>
      <c r="S52" s="16">
        <v>0</v>
      </c>
      <c r="T52" s="52"/>
    </row>
    <row r="53" spans="1:20" ht="12.75">
      <c r="A53" s="52"/>
      <c r="B53" s="13" t="s">
        <v>3392</v>
      </c>
      <c r="C53" s="14"/>
      <c r="D53" s="13"/>
      <c r="E53" s="13"/>
      <c r="F53" s="13"/>
      <c r="G53" s="13"/>
      <c r="H53" s="13"/>
      <c r="I53" s="13"/>
      <c r="J53" s="14">
        <v>6.2199999999999998</v>
      </c>
      <c r="K53" s="13"/>
      <c r="M53" s="16">
        <v>0.076300000000000007</v>
      </c>
      <c r="N53" s="15">
        <v>316456.5</v>
      </c>
      <c r="P53" s="15">
        <v>946.77999999999997</v>
      </c>
      <c r="R53" s="16">
        <v>0.069699999999999998</v>
      </c>
      <c r="S53" s="16">
        <v>0.00059999999999999995</v>
      </c>
      <c r="T53" s="52"/>
    </row>
    <row r="54" spans="1:20" ht="12.75">
      <c r="A54" s="52"/>
      <c r="B54" s="6" t="s">
        <v>3393</v>
      </c>
      <c r="C54" s="17" t="s">
        <v>3394</v>
      </c>
      <c r="D54" s="6" t="s">
        <v>254</v>
      </c>
      <c r="E54" s="6"/>
      <c r="F54" s="6" t="s">
        <v>933</v>
      </c>
      <c r="G54" s="6" t="s">
        <v>927</v>
      </c>
      <c r="H54" s="6" t="s">
        <v>273</v>
      </c>
      <c r="I54" s="22">
        <v>44397</v>
      </c>
      <c r="J54" s="17">
        <v>3.9300000000000002</v>
      </c>
      <c r="K54" s="6" t="s">
        <v>49</v>
      </c>
      <c r="L54" s="19">
        <v>0</v>
      </c>
      <c r="M54" s="8">
        <v>0.038699999999999998</v>
      </c>
      <c r="N54" s="7">
        <v>36676.760000000002</v>
      </c>
      <c r="O54" s="7">
        <v>102.93000000000001</v>
      </c>
      <c r="P54" s="7">
        <v>133.02000000000001</v>
      </c>
      <c r="Q54" s="8">
        <v>0</v>
      </c>
      <c r="R54" s="8">
        <v>0.0097999999999999997</v>
      </c>
      <c r="S54" s="8">
        <v>0.00010000000000000001</v>
      </c>
      <c r="T54" s="52"/>
    </row>
    <row r="55" spans="1:20" ht="12.75">
      <c r="A55" s="52"/>
      <c r="B55" s="6" t="s">
        <v>3395</v>
      </c>
      <c r="C55" s="17" t="s">
        <v>3396</v>
      </c>
      <c r="D55" s="6" t="s">
        <v>254</v>
      </c>
      <c r="E55" s="6"/>
      <c r="F55" s="6" t="s">
        <v>922</v>
      </c>
      <c r="G55" s="6" t="s">
        <v>851</v>
      </c>
      <c r="H55" s="6" t="s">
        <v>273</v>
      </c>
      <c r="I55" s="6" t="s">
        <v>3397</v>
      </c>
      <c r="J55" s="17">
        <v>6.5999999999999996</v>
      </c>
      <c r="K55" s="6" t="s">
        <v>44</v>
      </c>
      <c r="L55" s="19">
        <v>0.065000000000000002</v>
      </c>
      <c r="M55" s="8">
        <v>0.082400000000000001</v>
      </c>
      <c r="N55" s="7">
        <v>279779.73999999999</v>
      </c>
      <c r="O55" s="7">
        <v>91.579999999999998</v>
      </c>
      <c r="P55" s="7">
        <v>813.75999999999999</v>
      </c>
      <c r="Q55" s="8">
        <v>0</v>
      </c>
      <c r="R55" s="8">
        <v>0.059900000000000002</v>
      </c>
      <c r="S55" s="8">
        <v>0.00050000000000000001</v>
      </c>
      <c r="T55" s="52"/>
    </row>
    <row r="56" spans="1:20" ht="12.75">
      <c r="A56" s="52"/>
      <c r="B56" s="6" t="s">
        <v>191</v>
      </c>
      <c r="T56" s="52"/>
    </row>
    <row r="57" spans="2:19" ht="12.75">
      <c r="B57" s="51" t="s">
        <v>4688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2:11" ht="12.75">
      <c r="B58" s="6"/>
      <c r="C58" s="17"/>
      <c r="D58" s="6"/>
      <c r="E58" s="6"/>
      <c r="F58" s="6"/>
      <c r="G58" s="6"/>
      <c r="H58" s="6"/>
      <c r="I58" s="6"/>
      <c r="K58" s="6"/>
    </row>
    <row r="59" spans="2:2" ht="12.75">
      <c r="B59" s="5" t="s">
        <v>4701</v>
      </c>
    </row>
    <row r="60" spans="2:2" ht="12.75">
      <c r="B60" s="5" t="s">
        <v>4697</v>
      </c>
    </row>
    <row r="61" spans="2:2" ht="12.75">
      <c r="B61" s="5" t="s">
        <v>4698</v>
      </c>
    </row>
    <row r="62" spans="2:2" ht="12.75">
      <c r="B62" s="5" t="s">
        <v>4699</v>
      </c>
    </row>
    <row r="63" spans="2:2" ht="12.75">
      <c r="B63" t="s">
        <v>4700</v>
      </c>
    </row>
  </sheetData>
  <mergeCells count="4">
    <mergeCell ref="B6:S6"/>
    <mergeCell ref="A7:A56"/>
    <mergeCell ref="B57:S57"/>
    <mergeCell ref="T7:T56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cc08641-f767-475c-a623-6f2af9efa17f}">
  <sheetPr codeName="גיליון16"/>
  <dimension ref="A1:N35"/>
  <sheetViews>
    <sheetView rightToLeft="1" workbookViewId="0" topLeftCell="B1">
      <selection pane="topLeft" activeCell="B31" sqref="B31:B36"/>
    </sheetView>
  </sheetViews>
  <sheetFormatPr defaultColWidth="9.14428571428571" defaultRowHeight="12.75"/>
  <cols>
    <col min="2" max="2" width="31.7142857142857" customWidth="1"/>
    <col min="3" max="3" width="12.7142857142857" customWidth="1"/>
    <col min="4" max="4" width="11.7142857142857" customWidth="1"/>
    <col min="5" max="5" width="13.7142857142857" customWidth="1"/>
    <col min="6" max="6" width="22.7142857142857" customWidth="1"/>
    <col min="7" max="7" width="15.7142857142857" customWidth="1"/>
    <col min="8" max="8" width="15.8571428571429" customWidth="1"/>
    <col min="9" max="9" width="12.5714285714286" customWidth="1"/>
    <col min="10" max="10" width="20" customWidth="1"/>
    <col min="11" max="11" width="27" customWidth="1"/>
    <col min="12" max="12" width="30.1428571428571" customWidth="1"/>
    <col min="13" max="13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3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ht="15.75">
      <c r="A7" s="52" t="s">
        <v>4686</v>
      </c>
      <c r="B7" s="2" t="s">
        <v>3303</v>
      </c>
      <c r="N7" s="52" t="s">
        <v>4687</v>
      </c>
    </row>
    <row r="8" spans="1:14" ht="15.75">
      <c r="A8" s="52"/>
      <c r="B8" s="2" t="s">
        <v>1338</v>
      </c>
      <c r="N8" s="52"/>
    </row>
    <row r="9" spans="1:14" ht="13.5" thickBot="1">
      <c r="A9" s="52"/>
      <c r="B9" s="4" t="s">
        <v>88</v>
      </c>
      <c r="C9" s="4" t="s">
        <v>89</v>
      </c>
      <c r="D9" s="4" t="s">
        <v>292</v>
      </c>
      <c r="E9" s="4" t="s">
        <v>90</v>
      </c>
      <c r="F9" s="4" t="s">
        <v>293</v>
      </c>
      <c r="G9" s="4" t="s">
        <v>93</v>
      </c>
      <c r="H9" s="4" t="s">
        <v>4714</v>
      </c>
      <c r="I9" s="4" t="s">
        <v>4709</v>
      </c>
      <c r="J9" s="4" t="s">
        <v>4716</v>
      </c>
      <c r="K9" s="4" t="s">
        <v>4711</v>
      </c>
      <c r="L9" s="4" t="s">
        <v>4712</v>
      </c>
      <c r="M9" s="4" t="s">
        <v>4713</v>
      </c>
      <c r="N9" s="52"/>
    </row>
    <row r="10" spans="1:14" ht="13.5" thickTop="1">
      <c r="A10" s="52"/>
      <c r="B10" s="3" t="s">
        <v>1339</v>
      </c>
      <c r="C10" s="12"/>
      <c r="D10" s="3"/>
      <c r="E10" s="3"/>
      <c r="F10" s="3"/>
      <c r="G10" s="3"/>
      <c r="H10" s="9">
        <v>7184542.5899999999</v>
      </c>
      <c r="J10" s="9">
        <v>10030.860000000001</v>
      </c>
      <c r="L10" s="10">
        <v>1</v>
      </c>
      <c r="M10" s="10">
        <v>0.0061000000000000004</v>
      </c>
      <c r="N10" s="52"/>
    </row>
    <row r="11" spans="1:14" ht="12.75">
      <c r="A11" s="52"/>
      <c r="B11" s="3" t="s">
        <v>95</v>
      </c>
      <c r="C11" s="12"/>
      <c r="D11" s="3"/>
      <c r="E11" s="3"/>
      <c r="F11" s="3"/>
      <c r="G11" s="3"/>
      <c r="H11" s="9">
        <v>6088131.25</v>
      </c>
      <c r="J11" s="9">
        <v>6084.0500000000002</v>
      </c>
      <c r="L11" s="10">
        <v>0.60650000000000004</v>
      </c>
      <c r="M11" s="10">
        <v>0.0037000000000000002</v>
      </c>
      <c r="N11" s="52"/>
    </row>
    <row r="12" spans="1:14" ht="12.75">
      <c r="A12" s="52"/>
      <c r="B12" s="6" t="s">
        <v>3398</v>
      </c>
      <c r="C12" s="17">
        <v>222100992</v>
      </c>
      <c r="D12" s="6"/>
      <c r="E12" s="18">
        <v>515846558</v>
      </c>
      <c r="F12" s="6" t="s">
        <v>254</v>
      </c>
      <c r="G12" s="6" t="s">
        <v>100</v>
      </c>
      <c r="H12" s="7">
        <v>10.220000000000001</v>
      </c>
      <c r="I12" s="7">
        <v>24440.240000000002</v>
      </c>
      <c r="J12" s="7">
        <v>2.5</v>
      </c>
      <c r="K12" s="8">
        <v>0.00010000000000000001</v>
      </c>
      <c r="L12" s="8">
        <v>0.00020000000000000001</v>
      </c>
      <c r="M12" s="8">
        <v>0</v>
      </c>
      <c r="N12" s="52"/>
    </row>
    <row r="13" spans="1:14" ht="12.75">
      <c r="A13" s="52"/>
      <c r="B13" s="6" t="s">
        <v>3399</v>
      </c>
      <c r="C13" s="17">
        <v>222101461</v>
      </c>
      <c r="D13" s="6"/>
      <c r="E13" s="6"/>
      <c r="F13" s="6" t="s">
        <v>3312</v>
      </c>
      <c r="G13" s="6" t="s">
        <v>100</v>
      </c>
      <c r="H13" s="7">
        <v>6066264.7300000004</v>
      </c>
      <c r="I13" s="7">
        <v>100</v>
      </c>
      <c r="J13" s="7">
        <v>6066.2600000000002</v>
      </c>
      <c r="K13" s="8">
        <v>0</v>
      </c>
      <c r="L13" s="8">
        <v>0.6048</v>
      </c>
      <c r="M13" s="8">
        <v>0.0037000000000000002</v>
      </c>
      <c r="N13" s="52"/>
    </row>
    <row r="14" spans="1:14" ht="12.75">
      <c r="A14" s="52"/>
      <c r="B14" s="6" t="s">
        <v>3400</v>
      </c>
      <c r="C14" s="17">
        <v>818013</v>
      </c>
      <c r="D14" s="6"/>
      <c r="E14" s="18">
        <v>520033879</v>
      </c>
      <c r="F14" s="6" t="s">
        <v>3312</v>
      </c>
      <c r="G14" s="6" t="s">
        <v>100</v>
      </c>
      <c r="H14" s="7">
        <v>399.56999999999999</v>
      </c>
      <c r="I14" s="7">
        <v>2.2999999999999998</v>
      </c>
      <c r="J14" s="7">
        <v>0.01</v>
      </c>
      <c r="K14" s="8">
        <v>0.00020000000000000001</v>
      </c>
      <c r="L14" s="8">
        <v>0</v>
      </c>
      <c r="M14" s="8">
        <v>0</v>
      </c>
      <c r="N14" s="52"/>
    </row>
    <row r="15" spans="1:14" ht="12.75">
      <c r="A15" s="52"/>
      <c r="B15" s="6" t="s">
        <v>3401</v>
      </c>
      <c r="C15" s="17">
        <v>1104033</v>
      </c>
      <c r="D15" s="6"/>
      <c r="E15" s="18">
        <v>510844913</v>
      </c>
      <c r="F15" s="6" t="s">
        <v>679</v>
      </c>
      <c r="G15" s="6" t="s">
        <v>100</v>
      </c>
      <c r="H15" s="7">
        <v>10023.49</v>
      </c>
      <c r="I15" s="7">
        <v>24.100000000000001</v>
      </c>
      <c r="J15" s="7">
        <v>2.4199999999999999</v>
      </c>
      <c r="K15" s="8">
        <v>0.00029999999999999997</v>
      </c>
      <c r="L15" s="8">
        <v>0.00020000000000000001</v>
      </c>
      <c r="M15" s="8">
        <v>0</v>
      </c>
      <c r="N15" s="52"/>
    </row>
    <row r="16" spans="1:14" ht="12.75">
      <c r="A16" s="52"/>
      <c r="B16" s="6" t="s">
        <v>3402</v>
      </c>
      <c r="C16" s="17">
        <v>402016</v>
      </c>
      <c r="D16" s="6"/>
      <c r="E16" s="18">
        <v>520038555</v>
      </c>
      <c r="F16" s="6" t="s">
        <v>3356</v>
      </c>
      <c r="G16" s="6" t="s">
        <v>100</v>
      </c>
      <c r="H16" s="7">
        <v>3360</v>
      </c>
      <c r="I16" s="7">
        <v>1</v>
      </c>
      <c r="J16" s="7">
        <v>0.029999999999999999</v>
      </c>
      <c r="K16" s="8">
        <v>0.00010000000000000001</v>
      </c>
      <c r="L16" s="8">
        <v>0</v>
      </c>
      <c r="M16" s="8">
        <v>0</v>
      </c>
      <c r="N16" s="52"/>
    </row>
    <row r="17" spans="1:14" ht="12.75">
      <c r="A17" s="52"/>
      <c r="B17" s="6" t="s">
        <v>3403</v>
      </c>
      <c r="C17" s="17">
        <v>701006777</v>
      </c>
      <c r="D17" s="6"/>
      <c r="E17" s="18">
        <v>550010466</v>
      </c>
      <c r="F17" s="6" t="s">
        <v>763</v>
      </c>
      <c r="G17" s="6" t="s">
        <v>100</v>
      </c>
      <c r="H17" s="7">
        <v>1188.55</v>
      </c>
      <c r="I17" s="7">
        <v>100</v>
      </c>
      <c r="J17" s="7">
        <v>1.19</v>
      </c>
      <c r="K17" s="8">
        <v>0</v>
      </c>
      <c r="L17" s="8">
        <v>0.00010000000000000001</v>
      </c>
      <c r="M17" s="8">
        <v>0</v>
      </c>
      <c r="N17" s="52"/>
    </row>
    <row r="18" spans="1:14" ht="12.75">
      <c r="A18" s="52"/>
      <c r="B18" s="6" t="s">
        <v>3404</v>
      </c>
      <c r="C18" s="17">
        <v>701006843</v>
      </c>
      <c r="D18" s="6"/>
      <c r="E18" s="18">
        <v>550011373</v>
      </c>
      <c r="F18" s="6" t="s">
        <v>763</v>
      </c>
      <c r="G18" s="6" t="s">
        <v>100</v>
      </c>
      <c r="H18" s="7">
        <v>911.75999999999999</v>
      </c>
      <c r="I18" s="7">
        <v>100</v>
      </c>
      <c r="J18" s="7">
        <v>0.91000000000000003</v>
      </c>
      <c r="K18" s="8">
        <v>0</v>
      </c>
      <c r="L18" s="8">
        <v>0.00010000000000000001</v>
      </c>
      <c r="M18" s="8">
        <v>0</v>
      </c>
      <c r="N18" s="52"/>
    </row>
    <row r="19" spans="1:14" ht="12.75">
      <c r="A19" s="52"/>
      <c r="B19" s="6" t="s">
        <v>3405</v>
      </c>
      <c r="C19" s="17">
        <v>1102045</v>
      </c>
      <c r="D19" s="6"/>
      <c r="E19" s="18">
        <v>513310235</v>
      </c>
      <c r="F19" s="6" t="s">
        <v>1570</v>
      </c>
      <c r="G19" s="6" t="s">
        <v>100</v>
      </c>
      <c r="H19" s="7">
        <v>5916.5600000000004</v>
      </c>
      <c r="I19" s="7">
        <v>18.300000000000001</v>
      </c>
      <c r="J19" s="7">
        <v>1.0800000000000001</v>
      </c>
      <c r="K19" s="8">
        <v>0.00029999999999999997</v>
      </c>
      <c r="L19" s="8">
        <v>0.00010000000000000001</v>
      </c>
      <c r="M19" s="8">
        <v>0</v>
      </c>
      <c r="N19" s="52"/>
    </row>
    <row r="20" spans="1:14" ht="12.75">
      <c r="A20" s="52"/>
      <c r="B20" s="6" t="s">
        <v>3406</v>
      </c>
      <c r="C20" s="17">
        <v>707732244</v>
      </c>
      <c r="D20" s="6"/>
      <c r="E20" s="18">
        <v>540296795</v>
      </c>
      <c r="F20" s="6" t="s">
        <v>1361</v>
      </c>
      <c r="G20" s="6" t="s">
        <v>100</v>
      </c>
      <c r="H20" s="7">
        <v>56.380000000000003</v>
      </c>
      <c r="I20" s="7">
        <v>17110.27</v>
      </c>
      <c r="J20" s="7">
        <v>9.6500000000000004</v>
      </c>
      <c r="K20" s="8">
        <v>0</v>
      </c>
      <c r="L20" s="8">
        <v>0.001</v>
      </c>
      <c r="M20" s="8">
        <v>0</v>
      </c>
      <c r="N20" s="52"/>
    </row>
    <row r="21" spans="1:14" ht="12.75">
      <c r="A21" s="52"/>
      <c r="B21" s="3" t="s">
        <v>190</v>
      </c>
      <c r="C21" s="12"/>
      <c r="D21" s="3"/>
      <c r="E21" s="3"/>
      <c r="F21" s="3"/>
      <c r="G21" s="3"/>
      <c r="H21" s="9">
        <v>1096411.3400000001</v>
      </c>
      <c r="J21" s="9">
        <v>3946.8099999999999</v>
      </c>
      <c r="L21" s="10">
        <v>0.39350000000000002</v>
      </c>
      <c r="M21" s="10">
        <v>0.0023999999999999998</v>
      </c>
      <c r="N21" s="52"/>
    </row>
    <row r="22" spans="1:14" ht="12.75">
      <c r="A22" s="52"/>
      <c r="B22" s="13" t="s">
        <v>300</v>
      </c>
      <c r="C22" s="14"/>
      <c r="D22" s="13"/>
      <c r="E22" s="13"/>
      <c r="F22" s="13"/>
      <c r="G22" s="13"/>
      <c r="H22" s="15">
        <v>0</v>
      </c>
      <c r="J22" s="15">
        <v>0</v>
      </c>
      <c r="L22" s="16">
        <v>0</v>
      </c>
      <c r="M22" s="16">
        <v>0</v>
      </c>
      <c r="N22" s="52"/>
    </row>
    <row r="23" spans="1:14" ht="12.75">
      <c r="A23" s="52"/>
      <c r="B23" s="13" t="s">
        <v>301</v>
      </c>
      <c r="C23" s="14"/>
      <c r="D23" s="13"/>
      <c r="E23" s="13"/>
      <c r="F23" s="13"/>
      <c r="G23" s="13"/>
      <c r="H23" s="15">
        <v>1096411.3400000001</v>
      </c>
      <c r="J23" s="15">
        <v>3946.8099999999999</v>
      </c>
      <c r="L23" s="16">
        <v>0.39350000000000002</v>
      </c>
      <c r="M23" s="16">
        <v>0.0023999999999999998</v>
      </c>
      <c r="N23" s="52"/>
    </row>
    <row r="24" spans="1:14" ht="12.75">
      <c r="A24" s="52"/>
      <c r="B24" s="6" t="s">
        <v>3407</v>
      </c>
      <c r="C24" s="17">
        <v>222101396</v>
      </c>
      <c r="D24" s="6" t="s">
        <v>850</v>
      </c>
      <c r="E24" s="6"/>
      <c r="F24" s="6" t="s">
        <v>1230</v>
      </c>
      <c r="G24" s="6" t="s">
        <v>44</v>
      </c>
      <c r="H24" s="7">
        <v>280939.41999999998</v>
      </c>
      <c r="I24" s="7">
        <v>100</v>
      </c>
      <c r="J24" s="7">
        <v>892.25999999999999</v>
      </c>
      <c r="K24" s="8">
        <v>0</v>
      </c>
      <c r="L24" s="8">
        <v>0.088999999999999996</v>
      </c>
      <c r="M24" s="8">
        <v>0.00050000000000000001</v>
      </c>
      <c r="N24" s="52"/>
    </row>
    <row r="25" spans="1:14" ht="12.75">
      <c r="A25" s="52"/>
      <c r="B25" s="6" t="s">
        <v>3408</v>
      </c>
      <c r="C25" s="17">
        <v>222101354</v>
      </c>
      <c r="D25" s="6" t="s">
        <v>850</v>
      </c>
      <c r="E25" s="6"/>
      <c r="F25" s="6" t="s">
        <v>1230</v>
      </c>
      <c r="G25" s="6" t="s">
        <v>44</v>
      </c>
      <c r="H25" s="7">
        <v>444910.34000000003</v>
      </c>
      <c r="I25" s="7">
        <v>132.88</v>
      </c>
      <c r="J25" s="7">
        <v>1877.6400000000001</v>
      </c>
      <c r="K25" s="8">
        <v>0</v>
      </c>
      <c r="L25" s="8">
        <v>0.18720000000000001</v>
      </c>
      <c r="M25" s="8">
        <v>0.0011000000000000001</v>
      </c>
      <c r="N25" s="52"/>
    </row>
    <row r="26" spans="1:14" ht="12.75">
      <c r="A26" s="52"/>
      <c r="B26" s="6" t="s">
        <v>3409</v>
      </c>
      <c r="C26" s="17">
        <v>222101453</v>
      </c>
      <c r="D26" s="6" t="s">
        <v>850</v>
      </c>
      <c r="E26" s="6"/>
      <c r="F26" s="6" t="s">
        <v>657</v>
      </c>
      <c r="G26" s="6" t="s">
        <v>44</v>
      </c>
      <c r="H26" s="7">
        <v>337240</v>
      </c>
      <c r="I26" s="7">
        <v>100</v>
      </c>
      <c r="J26" s="7">
        <v>1071.0699999999999</v>
      </c>
      <c r="K26" s="8">
        <v>0</v>
      </c>
      <c r="L26" s="8">
        <v>0.10680000000000001</v>
      </c>
      <c r="M26" s="8">
        <v>0.00069999999999999999</v>
      </c>
      <c r="N26" s="52"/>
    </row>
    <row r="27" spans="1:14" ht="12.75">
      <c r="A27" s="52"/>
      <c r="B27" s="6" t="s">
        <v>3410</v>
      </c>
      <c r="C27" s="17">
        <v>222101446</v>
      </c>
      <c r="D27" s="6" t="s">
        <v>850</v>
      </c>
      <c r="E27" s="6"/>
      <c r="F27" s="6" t="s">
        <v>657</v>
      </c>
      <c r="G27" s="6" t="s">
        <v>44</v>
      </c>
      <c r="H27" s="7">
        <v>33321.580000000002</v>
      </c>
      <c r="I27" s="7">
        <v>100</v>
      </c>
      <c r="J27" s="7">
        <v>105.83</v>
      </c>
      <c r="K27" s="8">
        <v>0</v>
      </c>
      <c r="L27" s="8">
        <v>0.0106</v>
      </c>
      <c r="M27" s="8">
        <v>0.00010000000000000001</v>
      </c>
      <c r="N27" s="52"/>
    </row>
    <row r="28" spans="1:14" ht="12.75">
      <c r="A28" s="52"/>
      <c r="B28" s="6" t="s">
        <v>191</v>
      </c>
      <c r="N28" s="52"/>
    </row>
    <row r="29" spans="2:13" ht="12.75">
      <c r="B29" s="51" t="s">
        <v>4688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2:7" ht="12.75">
      <c r="B30" s="6"/>
      <c r="C30" s="17"/>
      <c r="D30" s="6"/>
      <c r="E30" s="6"/>
      <c r="F30" s="6"/>
      <c r="G30" s="6"/>
    </row>
    <row r="31" spans="2:2" ht="12.75">
      <c r="B31" s="5" t="s">
        <v>4701</v>
      </c>
    </row>
    <row r="32" spans="2:2" ht="12.75">
      <c r="B32" s="5" t="s">
        <v>4697</v>
      </c>
    </row>
    <row r="33" spans="2:2" ht="12.75">
      <c r="B33" s="5" t="s">
        <v>4698</v>
      </c>
    </row>
    <row r="34" spans="2:2" ht="12.75">
      <c r="B34" s="5" t="s">
        <v>4699</v>
      </c>
    </row>
    <row r="35" spans="2:2" ht="12.75">
      <c r="B35" t="s">
        <v>4700</v>
      </c>
    </row>
  </sheetData>
  <mergeCells count="4">
    <mergeCell ref="B6:M6"/>
    <mergeCell ref="A7:A28"/>
    <mergeCell ref="B29:M29"/>
    <mergeCell ref="N7:N28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b426722-7341-4e9d-b3ca-5e160530f8ac}">
  <sheetPr codeName="גיליון17"/>
  <dimension ref="A1:L73"/>
  <sheetViews>
    <sheetView rightToLeft="1" workbookViewId="0" topLeftCell="A1">
      <selection pane="topLeft" activeCell="A7" sqref="A7:A66"/>
    </sheetView>
  </sheetViews>
  <sheetFormatPr defaultColWidth="9.14428571428571" defaultRowHeight="12.75"/>
  <cols>
    <col min="2" max="2" width="46.7142857142857" customWidth="1"/>
    <col min="3" max="3" width="12.7142857142857" customWidth="1"/>
    <col min="4" max="4" width="15.7142857142857" customWidth="1"/>
    <col min="5" max="5" width="14.7142857142857" customWidth="1"/>
    <col min="6" max="6" width="20.7142857142857" customWidth="1"/>
    <col min="7" max="7" width="12.5714285714286" customWidth="1"/>
    <col min="8" max="8" width="20" customWidth="1"/>
    <col min="9" max="9" width="27" customWidth="1"/>
    <col min="10" max="10" width="30.1428571428571" customWidth="1"/>
    <col min="11" max="1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</row>
    <row r="7" spans="1:12" ht="15.75">
      <c r="A7" s="52" t="s">
        <v>4686</v>
      </c>
      <c r="B7" s="2" t="s">
        <v>3303</v>
      </c>
      <c r="L7" s="52" t="s">
        <v>4687</v>
      </c>
    </row>
    <row r="8" spans="1:12" ht="15.75">
      <c r="A8" s="52"/>
      <c r="B8" s="2" t="s">
        <v>3411</v>
      </c>
      <c r="L8" s="52"/>
    </row>
    <row r="9" spans="1:12" ht="13.5" thickBot="1">
      <c r="A9" s="52"/>
      <c r="B9" s="4" t="s">
        <v>88</v>
      </c>
      <c r="C9" s="4" t="s">
        <v>89</v>
      </c>
      <c r="D9" s="4" t="s">
        <v>93</v>
      </c>
      <c r="E9" s="4" t="s">
        <v>195</v>
      </c>
      <c r="F9" s="4" t="s">
        <v>4714</v>
      </c>
      <c r="G9" s="4" t="s">
        <v>4709</v>
      </c>
      <c r="H9" s="4" t="s">
        <v>4716</v>
      </c>
      <c r="I9" s="4" t="s">
        <v>4711</v>
      </c>
      <c r="J9" s="4" t="s">
        <v>4712</v>
      </c>
      <c r="K9" s="4" t="s">
        <v>4713</v>
      </c>
      <c r="L9" s="52"/>
    </row>
    <row r="10" spans="1:12" ht="13.5" thickTop="1">
      <c r="A10" s="52"/>
      <c r="B10" s="3" t="s">
        <v>3412</v>
      </c>
      <c r="C10" s="12"/>
      <c r="D10" s="3"/>
      <c r="E10" s="3"/>
      <c r="F10" s="9">
        <v>1037152431.14</v>
      </c>
      <c r="H10" s="9">
        <v>16939.25</v>
      </c>
      <c r="J10" s="10">
        <v>1</v>
      </c>
      <c r="K10" s="10">
        <v>0.0104</v>
      </c>
      <c r="L10" s="52"/>
    </row>
    <row r="11" spans="1:12" ht="12.75">
      <c r="A11" s="52"/>
      <c r="B11" s="3" t="s">
        <v>3413</v>
      </c>
      <c r="C11" s="12"/>
      <c r="D11" s="3"/>
      <c r="E11" s="3"/>
      <c r="F11" s="9">
        <v>313310243.63999999</v>
      </c>
      <c r="H11" s="9">
        <v>7653.8299999999999</v>
      </c>
      <c r="J11" s="10">
        <v>0.45179999999999998</v>
      </c>
      <c r="K11" s="10">
        <v>0.0047000000000000002</v>
      </c>
      <c r="L11" s="52"/>
    </row>
    <row r="12" spans="1:12" ht="12.75">
      <c r="A12" s="52"/>
      <c r="B12" s="13" t="s">
        <v>3414</v>
      </c>
      <c r="C12" s="14"/>
      <c r="D12" s="13"/>
      <c r="E12" s="13"/>
      <c r="F12" s="15">
        <v>414207.14000000001</v>
      </c>
      <c r="H12" s="15">
        <v>1411.4500000000001</v>
      </c>
      <c r="J12" s="16">
        <v>0.083299999999999999</v>
      </c>
      <c r="K12" s="16">
        <v>0.00089999999999999998</v>
      </c>
      <c r="L12" s="52"/>
    </row>
    <row r="13" spans="1:12" ht="12.75">
      <c r="A13" s="52"/>
      <c r="B13" s="6" t="s">
        <v>3415</v>
      </c>
      <c r="C13" s="17">
        <v>666110002</v>
      </c>
      <c r="D13" s="6" t="s">
        <v>44</v>
      </c>
      <c r="E13" s="6" t="s">
        <v>3416</v>
      </c>
      <c r="F13" s="7">
        <v>138239.92000000001</v>
      </c>
      <c r="G13" s="7">
        <v>100</v>
      </c>
      <c r="H13" s="7">
        <v>439.05000000000001</v>
      </c>
      <c r="I13" s="8">
        <v>0</v>
      </c>
      <c r="J13" s="8">
        <v>0.025899999999999999</v>
      </c>
      <c r="K13" s="8">
        <v>0.00029999999999999997</v>
      </c>
      <c r="L13" s="52"/>
    </row>
    <row r="14" spans="1:12" ht="12.75">
      <c r="A14" s="52"/>
      <c r="B14" s="6" t="s">
        <v>3417</v>
      </c>
      <c r="C14" s="17">
        <v>666109913</v>
      </c>
      <c r="D14" s="6" t="s">
        <v>49</v>
      </c>
      <c r="E14" s="6" t="s">
        <v>3416</v>
      </c>
      <c r="F14" s="7">
        <v>275967.21999999997</v>
      </c>
      <c r="G14" s="7">
        <v>100</v>
      </c>
      <c r="H14" s="7">
        <v>972.39999999999998</v>
      </c>
      <c r="I14" s="8">
        <v>0</v>
      </c>
      <c r="J14" s="8">
        <v>0.0574</v>
      </c>
      <c r="K14" s="8">
        <v>0.00059999999999999995</v>
      </c>
      <c r="L14" s="52"/>
    </row>
    <row r="15" spans="1:12" ht="12.75">
      <c r="A15" s="52"/>
      <c r="B15" s="13" t="s">
        <v>3418</v>
      </c>
      <c r="C15" s="14"/>
      <c r="D15" s="13"/>
      <c r="E15" s="13"/>
      <c r="F15" s="15">
        <v>14508334.34</v>
      </c>
      <c r="H15" s="15">
        <v>2999.9200000000001</v>
      </c>
      <c r="J15" s="16">
        <v>0.17710000000000001</v>
      </c>
      <c r="K15" s="16">
        <v>0.0018</v>
      </c>
      <c r="L15" s="52"/>
    </row>
    <row r="16" spans="1:12" ht="12.75">
      <c r="A16" s="52"/>
      <c r="B16" s="6" t="s">
        <v>3419</v>
      </c>
      <c r="C16" s="17">
        <v>707687661</v>
      </c>
      <c r="D16" s="6" t="s">
        <v>100</v>
      </c>
      <c r="E16" s="6" t="s">
        <v>3420</v>
      </c>
      <c r="F16" s="7">
        <v>6258942.9199999999</v>
      </c>
      <c r="G16" s="7">
        <v>2.1899999999999999</v>
      </c>
      <c r="H16" s="7">
        <v>137.06999999999999</v>
      </c>
      <c r="I16" s="8">
        <v>0.0094000000000000004</v>
      </c>
      <c r="J16" s="8">
        <v>0.0080999999999999996</v>
      </c>
      <c r="K16" s="8">
        <v>0.00010000000000000001</v>
      </c>
      <c r="L16" s="52"/>
    </row>
    <row r="17" spans="1:12" ht="12.75">
      <c r="A17" s="52"/>
      <c r="B17" s="6" t="s">
        <v>3421</v>
      </c>
      <c r="C17" s="17">
        <v>707740080</v>
      </c>
      <c r="D17" s="6" t="s">
        <v>100</v>
      </c>
      <c r="E17" s="6" t="s">
        <v>3422</v>
      </c>
      <c r="F17" s="7">
        <v>336111.06</v>
      </c>
      <c r="G17" s="7">
        <v>148.59</v>
      </c>
      <c r="H17" s="7">
        <v>499.43000000000001</v>
      </c>
      <c r="I17" s="8">
        <v>0.00069999999999999999</v>
      </c>
      <c r="J17" s="8">
        <v>0.029499999999999998</v>
      </c>
      <c r="K17" s="8">
        <v>0.00029999999999999997</v>
      </c>
      <c r="L17" s="52"/>
    </row>
    <row r="18" spans="1:12" ht="12.75">
      <c r="A18" s="52"/>
      <c r="B18" s="6" t="s">
        <v>3423</v>
      </c>
      <c r="C18" s="17">
        <v>707759551</v>
      </c>
      <c r="D18" s="6" t="s">
        <v>100</v>
      </c>
      <c r="E18" s="6" t="s">
        <v>3424</v>
      </c>
      <c r="F18" s="7">
        <v>6979265.3499999996</v>
      </c>
      <c r="G18" s="7">
        <v>2.2799999999999998</v>
      </c>
      <c r="H18" s="7">
        <v>159.13</v>
      </c>
      <c r="I18" s="8">
        <v>0.0080000000000000002</v>
      </c>
      <c r="J18" s="8">
        <v>0.0094000000000000004</v>
      </c>
      <c r="K18" s="8">
        <v>0.00010000000000000001</v>
      </c>
      <c r="L18" s="52"/>
    </row>
    <row r="19" spans="1:12" ht="12.75">
      <c r="A19" s="52"/>
      <c r="B19" s="6" t="s">
        <v>3425</v>
      </c>
      <c r="C19" s="17">
        <v>701016883</v>
      </c>
      <c r="D19" s="6" t="s">
        <v>100</v>
      </c>
      <c r="E19" s="6" t="s">
        <v>3426</v>
      </c>
      <c r="F19" s="7">
        <v>121787.69</v>
      </c>
      <c r="G19" s="7">
        <v>166.41999999999999</v>
      </c>
      <c r="H19" s="7">
        <v>202.68000000000001</v>
      </c>
      <c r="I19" s="8">
        <v>0.00020000000000000001</v>
      </c>
      <c r="J19" s="8">
        <v>0.012</v>
      </c>
      <c r="K19" s="8">
        <v>0.00010000000000000001</v>
      </c>
      <c r="L19" s="52"/>
    </row>
    <row r="20" spans="1:12" ht="12.75">
      <c r="A20" s="52"/>
      <c r="B20" s="6" t="s">
        <v>3427</v>
      </c>
      <c r="C20" s="17">
        <v>707686960</v>
      </c>
      <c r="D20" s="6" t="s">
        <v>100</v>
      </c>
      <c r="E20" s="6" t="s">
        <v>3428</v>
      </c>
      <c r="F20" s="7">
        <v>120565.73</v>
      </c>
      <c r="G20" s="7">
        <v>166.40000000000001</v>
      </c>
      <c r="H20" s="7">
        <v>200.62000000000001</v>
      </c>
      <c r="I20" s="8">
        <v>0.00020000000000000001</v>
      </c>
      <c r="J20" s="8">
        <v>0.0118</v>
      </c>
      <c r="K20" s="8">
        <v>0.00010000000000000001</v>
      </c>
      <c r="L20" s="52"/>
    </row>
    <row r="21" spans="1:12" ht="12.75">
      <c r="A21" s="52"/>
      <c r="B21" s="6" t="s">
        <v>3429</v>
      </c>
      <c r="C21" s="17">
        <v>707688347</v>
      </c>
      <c r="D21" s="6" t="s">
        <v>100</v>
      </c>
      <c r="E21" s="6" t="s">
        <v>3430</v>
      </c>
      <c r="F21" s="7">
        <v>40180.349999999999</v>
      </c>
      <c r="G21" s="7">
        <v>135.08000000000001</v>
      </c>
      <c r="H21" s="7">
        <v>54.280000000000001</v>
      </c>
      <c r="I21" s="8">
        <v>0.00010000000000000001</v>
      </c>
      <c r="J21" s="8">
        <v>0.0032000000000000002</v>
      </c>
      <c r="K21" s="8">
        <v>0</v>
      </c>
      <c r="L21" s="52"/>
    </row>
    <row r="22" spans="1:12" ht="12.75">
      <c r="A22" s="52"/>
      <c r="B22" s="6" t="s">
        <v>3431</v>
      </c>
      <c r="C22" s="17">
        <v>707761755</v>
      </c>
      <c r="D22" s="6" t="s">
        <v>100</v>
      </c>
      <c r="E22" s="22">
        <v>44391</v>
      </c>
      <c r="F22" s="7">
        <v>641410.42000000004</v>
      </c>
      <c r="G22" s="7">
        <v>240.55000000000001</v>
      </c>
      <c r="H22" s="7">
        <v>1542.9100000000001</v>
      </c>
      <c r="I22" s="8">
        <v>0</v>
      </c>
      <c r="J22" s="8">
        <v>0.0911</v>
      </c>
      <c r="K22" s="8">
        <v>0.00089999999999999998</v>
      </c>
      <c r="L22" s="52"/>
    </row>
    <row r="23" spans="1:12" ht="12.75">
      <c r="A23" s="52"/>
      <c r="B23" s="6" t="s">
        <v>3432</v>
      </c>
      <c r="C23" s="17">
        <v>707761763</v>
      </c>
      <c r="D23" s="6" t="s">
        <v>100</v>
      </c>
      <c r="E23" s="22">
        <v>44391</v>
      </c>
      <c r="F23" s="7">
        <v>10070.83</v>
      </c>
      <c r="G23" s="7">
        <v>2023.73</v>
      </c>
      <c r="H23" s="7">
        <v>203.81</v>
      </c>
      <c r="I23" s="8">
        <v>0</v>
      </c>
      <c r="J23" s="8">
        <v>0.012</v>
      </c>
      <c r="K23" s="8">
        <v>0.00010000000000000001</v>
      </c>
      <c r="L23" s="52"/>
    </row>
    <row r="24" spans="1:12" ht="12.75">
      <c r="A24" s="52"/>
      <c r="B24" s="13" t="s">
        <v>3433</v>
      </c>
      <c r="C24" s="14"/>
      <c r="D24" s="13"/>
      <c r="E24" s="13"/>
      <c r="F24" s="15">
        <v>187830871.36000001</v>
      </c>
      <c r="H24" s="15">
        <v>1500.8299999999999</v>
      </c>
      <c r="J24" s="16">
        <v>0.088599999999999998</v>
      </c>
      <c r="K24" s="16">
        <v>0.00089999999999999998</v>
      </c>
      <c r="L24" s="52"/>
    </row>
    <row r="25" spans="1:12" ht="12.75">
      <c r="A25" s="52"/>
      <c r="B25" s="6" t="s">
        <v>3434</v>
      </c>
      <c r="C25" s="17">
        <v>707714036</v>
      </c>
      <c r="D25" s="6" t="s">
        <v>44</v>
      </c>
      <c r="E25" s="6" t="s">
        <v>3435</v>
      </c>
      <c r="F25" s="7">
        <f>96142352.31/100</f>
        <v>961423.52309999999</v>
      </c>
      <c r="G25" s="7">
        <v>65</v>
      </c>
      <c r="H25" s="7">
        <v>624.92999999999995</v>
      </c>
      <c r="I25" s="8">
        <f>20.65%/100</f>
        <v>0.002065</v>
      </c>
      <c r="J25" s="8">
        <v>0.036900000000000002</v>
      </c>
      <c r="K25" s="8">
        <v>0.00040000000000000002</v>
      </c>
      <c r="L25" s="52"/>
    </row>
    <row r="26" spans="1:12" ht="12.75">
      <c r="A26" s="52"/>
      <c r="B26" s="6" t="s">
        <v>3436</v>
      </c>
      <c r="C26" s="17">
        <v>707710521</v>
      </c>
      <c r="D26" s="6" t="s">
        <v>44</v>
      </c>
      <c r="E26" s="6" t="s">
        <v>3437</v>
      </c>
      <c r="F26" s="7">
        <f>81960361.05/100</f>
        <v>819603.61049999995</v>
      </c>
      <c r="G26" s="7">
        <v>95</v>
      </c>
      <c r="H26" s="7">
        <v>778.62</v>
      </c>
      <c r="I26" s="8">
        <f>51.21%/100</f>
        <v>0.0051209999999999997</v>
      </c>
      <c r="J26" s="8">
        <v>0.045999999999999999</v>
      </c>
      <c r="K26" s="8">
        <v>0.00050000000000000001</v>
      </c>
      <c r="L26" s="52"/>
    </row>
    <row r="27" spans="1:12" ht="12.75">
      <c r="A27" s="52"/>
      <c r="B27" s="6" t="s">
        <v>3438</v>
      </c>
      <c r="C27" s="17">
        <v>707784641</v>
      </c>
      <c r="D27" s="6" t="s">
        <v>44</v>
      </c>
      <c r="E27" s="6" t="s">
        <v>3439</v>
      </c>
      <c r="F27" s="7">
        <f>9728158/100</f>
        <v>97281.580000000002</v>
      </c>
      <c r="G27" s="7">
        <v>100</v>
      </c>
      <c r="H27" s="7">
        <v>97.280000000000001</v>
      </c>
      <c r="I27" s="8">
        <v>0</v>
      </c>
      <c r="J27" s="8">
        <v>0.0057000000000000002</v>
      </c>
      <c r="K27" s="8">
        <v>0.00010000000000000001</v>
      </c>
      <c r="L27" s="52"/>
    </row>
    <row r="28" spans="1:12" ht="12.75">
      <c r="A28" s="52"/>
      <c r="B28" s="13" t="s">
        <v>3440</v>
      </c>
      <c r="C28" s="14"/>
      <c r="D28" s="13"/>
      <c r="E28" s="13"/>
      <c r="F28" s="15">
        <v>110556830.8</v>
      </c>
      <c r="H28" s="15">
        <v>1741.6300000000001</v>
      </c>
      <c r="J28" s="16">
        <v>0.1028</v>
      </c>
      <c r="K28" s="16">
        <v>0.0011000000000000001</v>
      </c>
      <c r="L28" s="52"/>
    </row>
    <row r="29" spans="1:12" ht="12.75">
      <c r="A29" s="52"/>
      <c r="B29" s="6" t="s">
        <v>3441</v>
      </c>
      <c r="C29" s="17">
        <v>707781787</v>
      </c>
      <c r="D29" s="6" t="s">
        <v>100</v>
      </c>
      <c r="E29" s="6" t="s">
        <v>3442</v>
      </c>
      <c r="F29" s="7">
        <v>304757.67999999999</v>
      </c>
      <c r="G29" s="7">
        <v>137</v>
      </c>
      <c r="H29" s="7">
        <v>417.51999999999998</v>
      </c>
      <c r="I29" s="8">
        <v>0</v>
      </c>
      <c r="J29" s="8">
        <v>0.0246</v>
      </c>
      <c r="K29" s="8">
        <v>0.00029999999999999997</v>
      </c>
      <c r="L29" s="52"/>
    </row>
    <row r="30" spans="1:12" ht="12.75">
      <c r="A30" s="52"/>
      <c r="B30" s="6" t="s">
        <v>3443</v>
      </c>
      <c r="C30" s="17">
        <v>707766499</v>
      </c>
      <c r="D30" s="6" t="s">
        <v>100</v>
      </c>
      <c r="E30" s="6" t="s">
        <v>3444</v>
      </c>
      <c r="F30" s="7">
        <f>23437218.37/100</f>
        <v>234372.18370000002</v>
      </c>
      <c r="G30" s="7">
        <v>98</v>
      </c>
      <c r="H30" s="7">
        <v>229.68000000000001</v>
      </c>
      <c r="I30" s="8">
        <v>0</v>
      </c>
      <c r="J30" s="8">
        <v>0.013599999999999999</v>
      </c>
      <c r="K30" s="8">
        <v>0.00010000000000000001</v>
      </c>
      <c r="L30" s="52"/>
    </row>
    <row r="31" spans="1:12" ht="12.75">
      <c r="A31" s="52"/>
      <c r="B31" s="6" t="s">
        <v>3445</v>
      </c>
      <c r="C31" s="17">
        <v>707746988</v>
      </c>
      <c r="D31" s="6" t="s">
        <v>100</v>
      </c>
      <c r="E31" s="6" t="s">
        <v>3446</v>
      </c>
      <c r="F31" s="7">
        <f>74867949/100</f>
        <v>748679.48999999999</v>
      </c>
      <c r="G31" s="7">
        <v>100</v>
      </c>
      <c r="H31" s="7">
        <v>748.67999999999995</v>
      </c>
      <c r="I31" s="8">
        <f>14.19%/100</f>
        <v>0.0014189999999999999</v>
      </c>
      <c r="J31" s="8">
        <v>0.044200000000000003</v>
      </c>
      <c r="K31" s="8">
        <v>0.00050000000000000001</v>
      </c>
      <c r="L31" s="52"/>
    </row>
    <row r="32" spans="1:12" ht="12.75">
      <c r="A32" s="52"/>
      <c r="B32" s="6" t="s">
        <v>3447</v>
      </c>
      <c r="C32" s="17">
        <v>707783999</v>
      </c>
      <c r="D32" s="6" t="s">
        <v>100</v>
      </c>
      <c r="E32" s="6" t="s">
        <v>3448</v>
      </c>
      <c r="F32" s="7">
        <f>11764095/100</f>
        <v>117640.95</v>
      </c>
      <c r="G32" s="7">
        <v>100</v>
      </c>
      <c r="H32" s="7">
        <v>117.64</v>
      </c>
      <c r="I32" s="8">
        <v>0</v>
      </c>
      <c r="J32" s="8">
        <v>0.0068999999999999999</v>
      </c>
      <c r="K32" s="8">
        <v>0.00010000000000000001</v>
      </c>
      <c r="L32" s="52"/>
    </row>
    <row r="33" spans="1:12" ht="12.75">
      <c r="A33" s="52"/>
      <c r="B33" s="6" t="s">
        <v>3449</v>
      </c>
      <c r="C33" s="17">
        <v>666110044</v>
      </c>
      <c r="D33" s="6" t="s">
        <v>44</v>
      </c>
      <c r="E33" s="6" t="s">
        <v>3416</v>
      </c>
      <c r="F33" s="7">
        <v>30454.66</v>
      </c>
      <c r="G33" s="7">
        <v>100</v>
      </c>
      <c r="H33" s="7">
        <v>96.719999999999999</v>
      </c>
      <c r="I33" s="8">
        <v>0</v>
      </c>
      <c r="J33" s="8">
        <v>0.0057000000000000002</v>
      </c>
      <c r="K33" s="8">
        <v>0.00010000000000000001</v>
      </c>
      <c r="L33" s="52"/>
    </row>
    <row r="34" spans="1:12" ht="12.75">
      <c r="A34" s="52"/>
      <c r="B34" s="6" t="s">
        <v>3450</v>
      </c>
      <c r="C34" s="17">
        <v>666106281</v>
      </c>
      <c r="D34" s="6" t="s">
        <v>100</v>
      </c>
      <c r="E34" s="6" t="s">
        <v>3451</v>
      </c>
      <c r="F34" s="7">
        <v>80664.800000000003</v>
      </c>
      <c r="G34" s="7">
        <v>74.700000000000003</v>
      </c>
      <c r="H34" s="7">
        <v>60.259999999999998</v>
      </c>
      <c r="I34" s="8">
        <v>0.00010000000000000001</v>
      </c>
      <c r="J34" s="8">
        <v>0.0035999999999999999</v>
      </c>
      <c r="K34" s="8">
        <v>0</v>
      </c>
      <c r="L34" s="52"/>
    </row>
    <row r="35" spans="1:12" ht="12.75">
      <c r="A35" s="52"/>
      <c r="B35" s="6" t="s">
        <v>3452</v>
      </c>
      <c r="C35" s="17">
        <v>666105598</v>
      </c>
      <c r="D35" s="6" t="s">
        <v>100</v>
      </c>
      <c r="E35" s="6" t="s">
        <v>3453</v>
      </c>
      <c r="F35" s="7">
        <v>71691.289999999994</v>
      </c>
      <c r="G35" s="7">
        <v>99.209999999999994</v>
      </c>
      <c r="H35" s="7">
        <v>71.120000000000005</v>
      </c>
      <c r="I35" s="8">
        <v>0.00010000000000000001</v>
      </c>
      <c r="J35" s="8">
        <v>0.0041999999999999997</v>
      </c>
      <c r="K35" s="8">
        <v>0</v>
      </c>
      <c r="L35" s="52"/>
    </row>
    <row r="36" spans="1:12" ht="12.75">
      <c r="A36" s="52"/>
      <c r="B36" s="3" t="s">
        <v>3454</v>
      </c>
      <c r="C36" s="12"/>
      <c r="D36" s="3"/>
      <c r="E36" s="3"/>
      <c r="F36" s="9">
        <v>723842187.50999999</v>
      </c>
      <c r="H36" s="9">
        <v>9285.4200000000001</v>
      </c>
      <c r="J36" s="10">
        <v>0.54820000000000002</v>
      </c>
      <c r="K36" s="10">
        <v>0.0057000000000000002</v>
      </c>
      <c r="L36" s="52"/>
    </row>
    <row r="37" spans="1:12" ht="12.75">
      <c r="A37" s="52"/>
      <c r="B37" s="13" t="s">
        <v>3414</v>
      </c>
      <c r="C37" s="14"/>
      <c r="D37" s="13"/>
      <c r="E37" s="13"/>
      <c r="F37" s="15">
        <v>0</v>
      </c>
      <c r="H37" s="15">
        <v>0</v>
      </c>
      <c r="J37" s="16">
        <v>0</v>
      </c>
      <c r="K37" s="16">
        <v>0</v>
      </c>
      <c r="L37" s="52"/>
    </row>
    <row r="38" spans="1:12" ht="12.75">
      <c r="A38" s="52"/>
      <c r="B38" s="13" t="s">
        <v>3418</v>
      </c>
      <c r="C38" s="14"/>
      <c r="D38" s="13"/>
      <c r="E38" s="13"/>
      <c r="F38" s="15">
        <v>56866.860000000001</v>
      </c>
      <c r="H38" s="15">
        <v>595.53999999999996</v>
      </c>
      <c r="J38" s="16">
        <v>0.035200000000000002</v>
      </c>
      <c r="K38" s="16">
        <v>0.00040000000000000002</v>
      </c>
      <c r="L38" s="52"/>
    </row>
    <row r="39" spans="1:12" ht="12.75">
      <c r="A39" s="52"/>
      <c r="B39" s="6" t="s">
        <v>3455</v>
      </c>
      <c r="C39" s="17">
        <v>707724217</v>
      </c>
      <c r="D39" s="6" t="s">
        <v>100</v>
      </c>
      <c r="E39" s="6" t="s">
        <v>3456</v>
      </c>
      <c r="F39" s="7">
        <v>24071.150000000001</v>
      </c>
      <c r="G39" s="7">
        <v>1753.3299999999999</v>
      </c>
      <c r="H39" s="7">
        <v>422.05000000000001</v>
      </c>
      <c r="I39" s="8">
        <v>3.0090000000000002E-05</v>
      </c>
      <c r="J39" s="8">
        <v>0.024899999999999999</v>
      </c>
      <c r="K39" s="8">
        <v>0.00029999999999999997</v>
      </c>
      <c r="L39" s="52"/>
    </row>
    <row r="40" spans="1:12" ht="12.75">
      <c r="A40" s="52"/>
      <c r="B40" s="6" t="s">
        <v>3457</v>
      </c>
      <c r="C40" s="17">
        <v>666107628</v>
      </c>
      <c r="D40" s="6" t="s">
        <v>44</v>
      </c>
      <c r="E40" s="6" t="s">
        <v>3458</v>
      </c>
      <c r="F40" s="7">
        <v>32795.709999999999</v>
      </c>
      <c r="G40" s="7">
        <v>166.56999999999999</v>
      </c>
      <c r="H40" s="7">
        <v>173.5</v>
      </c>
      <c r="I40" s="8">
        <v>0.00040000000000000002</v>
      </c>
      <c r="J40" s="8">
        <v>0.010200000000000001</v>
      </c>
      <c r="K40" s="8">
        <v>0.00010000000000000001</v>
      </c>
      <c r="L40" s="52"/>
    </row>
    <row r="41" spans="1:12" ht="12.75">
      <c r="A41" s="52"/>
      <c r="B41" s="13" t="s">
        <v>3433</v>
      </c>
      <c r="C41" s="14"/>
      <c r="D41" s="13"/>
      <c r="E41" s="13"/>
      <c r="F41" s="15">
        <v>0</v>
      </c>
      <c r="H41" s="15">
        <v>0</v>
      </c>
      <c r="J41" s="16">
        <v>0</v>
      </c>
      <c r="K41" s="16">
        <v>0</v>
      </c>
      <c r="L41" s="52"/>
    </row>
    <row r="42" spans="1:12" ht="12.75">
      <c r="A42" s="52"/>
      <c r="B42" s="13" t="s">
        <v>3440</v>
      </c>
      <c r="C42" s="14"/>
      <c r="D42" s="13"/>
      <c r="E42" s="13"/>
      <c r="F42" s="15">
        <v>723785320.64999998</v>
      </c>
      <c r="H42" s="15">
        <v>8689.8700000000008</v>
      </c>
      <c r="J42" s="16">
        <v>0.51300000000000001</v>
      </c>
      <c r="K42" s="16">
        <v>0.0053</v>
      </c>
      <c r="L42" s="52"/>
    </row>
    <row r="43" spans="1:12" ht="12.75">
      <c r="A43" s="52"/>
      <c r="B43" s="6" t="s">
        <v>3459</v>
      </c>
      <c r="C43" s="17">
        <v>707736393</v>
      </c>
      <c r="D43" s="6" t="s">
        <v>44</v>
      </c>
      <c r="E43" s="6" t="s">
        <v>3460</v>
      </c>
      <c r="F43" s="7">
        <f>32234820.18/100</f>
        <v>322348.20179999998</v>
      </c>
      <c r="G43" s="7">
        <v>114</v>
      </c>
      <c r="H43" s="7">
        <v>367.48000000000002</v>
      </c>
      <c r="I43" s="8">
        <f>30.04%/100</f>
        <v>0.0030040000000000002</v>
      </c>
      <c r="J43" s="8">
        <v>0.021700000000000001</v>
      </c>
      <c r="K43" s="8">
        <v>0.00020000000000000001</v>
      </c>
      <c r="L43" s="52"/>
    </row>
    <row r="44" spans="1:12" ht="12.75">
      <c r="A44" s="52"/>
      <c r="B44" s="6" t="s">
        <v>3461</v>
      </c>
      <c r="C44" s="17">
        <v>707733838</v>
      </c>
      <c r="D44" s="6" t="s">
        <v>49</v>
      </c>
      <c r="E44" s="6" t="s">
        <v>3462</v>
      </c>
      <c r="F44" s="7">
        <f>19569678.12/100</f>
        <v>195696.7812</v>
      </c>
      <c r="G44" s="7">
        <v>128</v>
      </c>
      <c r="H44" s="7">
        <v>250.49000000000001</v>
      </c>
      <c r="I44" s="8">
        <f>17.41%/100</f>
        <v>0.0017410000000000001</v>
      </c>
      <c r="J44" s="8">
        <v>0.014800000000000001</v>
      </c>
      <c r="K44" s="8">
        <v>0.00020000000000000001</v>
      </c>
      <c r="L44" s="52"/>
    </row>
    <row r="45" spans="1:12" ht="12.75">
      <c r="A45" s="52"/>
      <c r="B45" s="6" t="s">
        <v>3463</v>
      </c>
      <c r="C45" s="17">
        <v>707733846</v>
      </c>
      <c r="D45" s="6" t="s">
        <v>100</v>
      </c>
      <c r="E45" s="6" t="s">
        <v>3464</v>
      </c>
      <c r="F45" s="7">
        <f>25794665.31/100</f>
        <v>257946.6531</v>
      </c>
      <c r="G45" s="7">
        <v>98</v>
      </c>
      <c r="H45" s="7">
        <v>252.78999999999999</v>
      </c>
      <c r="I45" s="8">
        <f>112.61%/100</f>
        <v>0.011261</v>
      </c>
      <c r="J45" s="8">
        <v>0.0149</v>
      </c>
      <c r="K45" s="8">
        <v>0.00020000000000000001</v>
      </c>
      <c r="L45" s="52"/>
    </row>
    <row r="46" spans="1:12" ht="12.75">
      <c r="A46" s="52"/>
      <c r="B46" s="6" t="s">
        <v>3465</v>
      </c>
      <c r="C46" s="17">
        <v>707733853</v>
      </c>
      <c r="D46" s="6" t="s">
        <v>44</v>
      </c>
      <c r="E46" s="6" t="s">
        <v>3464</v>
      </c>
      <c r="F46" s="7">
        <f>1879071.53/100</f>
        <v>18790.7153</v>
      </c>
      <c r="G46" s="7">
        <v>144</v>
      </c>
      <c r="H46" s="7">
        <v>27.059999999999999</v>
      </c>
      <c r="I46" s="8">
        <f>23.37%/100</f>
        <v>0.0023370000000000001</v>
      </c>
      <c r="J46" s="8">
        <v>0.0016000000000000001</v>
      </c>
      <c r="K46" s="8">
        <v>0</v>
      </c>
      <c r="L46" s="52"/>
    </row>
    <row r="47" spans="1:12" ht="12.75">
      <c r="A47" s="52"/>
      <c r="B47" s="6" t="s">
        <v>3466</v>
      </c>
      <c r="C47" s="17">
        <v>707733861</v>
      </c>
      <c r="D47" s="6" t="s">
        <v>49</v>
      </c>
      <c r="E47" s="6" t="s">
        <v>3464</v>
      </c>
      <c r="F47" s="7">
        <f>18976215.79/100</f>
        <v>189762.15789999999</v>
      </c>
      <c r="G47" s="7">
        <v>152</v>
      </c>
      <c r="H47" s="7">
        <v>288.44</v>
      </c>
      <c r="I47" s="8">
        <f>90.9%/100</f>
        <v>0.0090900000000000009</v>
      </c>
      <c r="J47" s="8">
        <v>0.017000000000000001</v>
      </c>
      <c r="K47" s="8">
        <v>0.00020000000000000001</v>
      </c>
      <c r="L47" s="52"/>
    </row>
    <row r="48" spans="1:12" ht="12.75">
      <c r="A48" s="52"/>
      <c r="B48" s="6" t="s">
        <v>3467</v>
      </c>
      <c r="C48" s="17">
        <v>707762043</v>
      </c>
      <c r="D48" s="6" t="s">
        <v>100</v>
      </c>
      <c r="E48" s="22">
        <v>44431</v>
      </c>
      <c r="F48" s="7">
        <f>5230445/100</f>
        <v>52304.449999999997</v>
      </c>
      <c r="G48" s="7">
        <v>100</v>
      </c>
      <c r="H48" s="7">
        <v>52.299999999999997</v>
      </c>
      <c r="I48" s="8">
        <v>0</v>
      </c>
      <c r="J48" s="8">
        <v>0.0030999999999999999</v>
      </c>
      <c r="K48" s="8">
        <v>0</v>
      </c>
      <c r="L48" s="52"/>
    </row>
    <row r="49" spans="1:12" ht="12.75">
      <c r="A49" s="52"/>
      <c r="B49" s="6" t="s">
        <v>3468</v>
      </c>
      <c r="C49" s="17">
        <v>666106174</v>
      </c>
      <c r="D49" s="6" t="s">
        <v>44</v>
      </c>
      <c r="E49" s="6" t="s">
        <v>3469</v>
      </c>
      <c r="F49" s="7">
        <v>69240.320000000007</v>
      </c>
      <c r="G49" s="7">
        <v>103.64</v>
      </c>
      <c r="H49" s="7">
        <v>227.91999999999999</v>
      </c>
      <c r="I49" s="8">
        <v>0.00010000000000000001</v>
      </c>
      <c r="J49" s="8">
        <v>0.0135</v>
      </c>
      <c r="K49" s="8">
        <v>0.00010000000000000001</v>
      </c>
      <c r="L49" s="52"/>
    </row>
    <row r="50" spans="1:12" ht="12.75">
      <c r="A50" s="52"/>
      <c r="B50" s="6" t="s">
        <v>3470</v>
      </c>
      <c r="C50" s="17">
        <v>707736831</v>
      </c>
      <c r="D50" s="6" t="s">
        <v>44</v>
      </c>
      <c r="E50" s="6" t="s">
        <v>3471</v>
      </c>
      <c r="F50" s="7">
        <f>46155330.43/100</f>
        <v>461553.30430000002</v>
      </c>
      <c r="G50" s="7">
        <v>92</v>
      </c>
      <c r="H50" s="7">
        <v>424.63</v>
      </c>
      <c r="I50" s="8">
        <f>0.91%/100</f>
        <v>9.1000000000000003E-05</v>
      </c>
      <c r="J50" s="8">
        <v>0.025100000000000001</v>
      </c>
      <c r="K50" s="8">
        <v>0.00029999999999999997</v>
      </c>
      <c r="L50" s="52"/>
    </row>
    <row r="51" spans="1:12" ht="12.75">
      <c r="A51" s="52"/>
      <c r="B51" s="6" t="s">
        <v>3472</v>
      </c>
      <c r="C51" s="17">
        <v>707756466</v>
      </c>
      <c r="D51" s="6" t="s">
        <v>49</v>
      </c>
      <c r="E51" s="6" t="s">
        <v>3473</v>
      </c>
      <c r="F51" s="7">
        <f>63951490/100</f>
        <v>639514.90000000002</v>
      </c>
      <c r="G51" s="7">
        <v>100</v>
      </c>
      <c r="H51" s="7">
        <v>639.50999999999999</v>
      </c>
      <c r="I51" s="8">
        <f>50.22%/100</f>
        <v>0.0050219999999999996</v>
      </c>
      <c r="J51" s="8">
        <v>0.0378</v>
      </c>
      <c r="K51" s="8">
        <v>0.00040000000000000002</v>
      </c>
      <c r="L51" s="52"/>
    </row>
    <row r="52" spans="1:12" ht="12.75">
      <c r="A52" s="52"/>
      <c r="B52" s="6" t="s">
        <v>3474</v>
      </c>
      <c r="C52" s="17">
        <v>666106000</v>
      </c>
      <c r="D52" s="6" t="s">
        <v>44</v>
      </c>
      <c r="E52" s="6" t="s">
        <v>3475</v>
      </c>
      <c r="F52" s="7">
        <v>50674.169999999998</v>
      </c>
      <c r="G52" s="7">
        <v>103.05</v>
      </c>
      <c r="H52" s="7">
        <v>165.84999999999999</v>
      </c>
      <c r="I52" s="8">
        <v>0.00010000000000000001</v>
      </c>
      <c r="J52" s="8">
        <v>0.0097999999999999997</v>
      </c>
      <c r="K52" s="8">
        <v>0.00010000000000000001</v>
      </c>
      <c r="L52" s="52"/>
    </row>
    <row r="53" spans="1:12" ht="12.75">
      <c r="A53" s="52"/>
      <c r="B53" s="6" t="s">
        <v>3476</v>
      </c>
      <c r="C53" s="17">
        <v>707762142</v>
      </c>
      <c r="D53" s="6" t="s">
        <v>44</v>
      </c>
      <c r="E53" s="22">
        <v>44432</v>
      </c>
      <c r="F53" s="7">
        <f>48057993/100</f>
        <v>480579.92999999999</v>
      </c>
      <c r="G53" s="7">
        <v>100</v>
      </c>
      <c r="H53" s="7">
        <v>480.57999999999998</v>
      </c>
      <c r="I53" s="8">
        <f>2.4%/100</f>
        <v>0.00024000000000000001</v>
      </c>
      <c r="J53" s="8">
        <v>0.028400000000000002</v>
      </c>
      <c r="K53" s="8">
        <v>0.00029999999999999997</v>
      </c>
      <c r="L53" s="52"/>
    </row>
    <row r="54" spans="1:12" ht="12.75">
      <c r="A54" s="52"/>
      <c r="B54" s="6" t="s">
        <v>3477</v>
      </c>
      <c r="C54" s="17">
        <v>701025678</v>
      </c>
      <c r="D54" s="6" t="s">
        <v>44</v>
      </c>
      <c r="E54" s="6" t="s">
        <v>3478</v>
      </c>
      <c r="F54" s="7">
        <f>23129305.74/100</f>
        <v>231293.05739999999</v>
      </c>
      <c r="G54" s="7">
        <v>122</v>
      </c>
      <c r="H54" s="7">
        <v>282.18000000000001</v>
      </c>
      <c r="I54" s="8">
        <f>0.03%/100</f>
        <v>2.9999999999999997E-06</v>
      </c>
      <c r="J54" s="8">
        <v>0.0167</v>
      </c>
      <c r="K54" s="8">
        <v>0.00020000000000000001</v>
      </c>
      <c r="L54" s="52"/>
    </row>
    <row r="55" spans="1:12" ht="12.75">
      <c r="A55" s="52"/>
      <c r="B55" s="6" t="s">
        <v>3479</v>
      </c>
      <c r="C55" s="17">
        <v>666109863</v>
      </c>
      <c r="D55" s="6" t="s">
        <v>44</v>
      </c>
      <c r="E55" s="6" t="s">
        <v>3416</v>
      </c>
      <c r="F55" s="7">
        <f>827460/100</f>
        <v>8274.6000000000004</v>
      </c>
      <c r="G55" s="7">
        <v>100</v>
      </c>
      <c r="H55" s="7">
        <v>26.280000000000001</v>
      </c>
      <c r="I55" s="8">
        <v>0</v>
      </c>
      <c r="J55" s="8">
        <v>0.0016000000000000001</v>
      </c>
      <c r="K55" s="8">
        <v>0</v>
      </c>
      <c r="L55" s="52"/>
    </row>
    <row r="56" spans="1:12" ht="12.75">
      <c r="A56" s="52"/>
      <c r="B56" s="6" t="s">
        <v>3480</v>
      </c>
      <c r="C56" s="17">
        <v>707692653</v>
      </c>
      <c r="D56" s="6" t="s">
        <v>49</v>
      </c>
      <c r="E56" s="6" t="s">
        <v>3481</v>
      </c>
      <c r="F56" s="7">
        <f>62720829.58/100</f>
        <v>627208.29579999996</v>
      </c>
      <c r="G56" s="7">
        <v>71</v>
      </c>
      <c r="H56" s="7">
        <v>445.31999999999999</v>
      </c>
      <c r="I56" s="8">
        <f>33.04%/100</f>
        <v>0.0033039999999999996</v>
      </c>
      <c r="J56" s="8">
        <v>0.0263</v>
      </c>
      <c r="K56" s="8">
        <v>0.00029999999999999997</v>
      </c>
      <c r="L56" s="52"/>
    </row>
    <row r="57" spans="1:12" ht="12.75">
      <c r="A57" s="52"/>
      <c r="B57" s="6" t="s">
        <v>3482</v>
      </c>
      <c r="C57" s="17">
        <v>707771358</v>
      </c>
      <c r="D57" s="6" t="s">
        <v>44</v>
      </c>
      <c r="E57" s="6" t="s">
        <v>3483</v>
      </c>
      <c r="F57" s="7">
        <f>4468118.28/100</f>
        <v>44681.182800000002</v>
      </c>
      <c r="G57" s="7">
        <v>186</v>
      </c>
      <c r="H57" s="7">
        <v>83.109999999999999</v>
      </c>
      <c r="I57" s="8">
        <v>0</v>
      </c>
      <c r="J57" s="8">
        <v>0.0048999999999999998</v>
      </c>
      <c r="K57" s="8">
        <v>0.00010000000000000001</v>
      </c>
      <c r="L57" s="52"/>
    </row>
    <row r="58" spans="1:12" ht="12.75">
      <c r="A58" s="52"/>
      <c r="B58" s="6" t="s">
        <v>3484</v>
      </c>
      <c r="C58" s="17">
        <v>707761466</v>
      </c>
      <c r="D58" s="6" t="s">
        <v>100</v>
      </c>
      <c r="E58" s="22">
        <v>44399</v>
      </c>
      <c r="F58" s="7">
        <f>70428122.05/100</f>
        <v>704281.22049999994</v>
      </c>
      <c r="G58" s="7">
        <v>127</v>
      </c>
      <c r="H58" s="7">
        <v>894.44000000000005</v>
      </c>
      <c r="I58" s="8">
        <v>0</v>
      </c>
      <c r="J58" s="8">
        <v>0.0528</v>
      </c>
      <c r="K58" s="8">
        <v>0.00050000000000000001</v>
      </c>
      <c r="L58" s="52"/>
    </row>
    <row r="59" spans="1:12" ht="12.75">
      <c r="A59" s="52"/>
      <c r="B59" s="6" t="s">
        <v>3485</v>
      </c>
      <c r="C59" s="17">
        <v>707765970</v>
      </c>
      <c r="D59" s="6" t="s">
        <v>44</v>
      </c>
      <c r="E59" s="22">
        <v>44469</v>
      </c>
      <c r="F59" s="7">
        <f>29037304/100</f>
        <v>290373.03999999998</v>
      </c>
      <c r="G59" s="7">
        <v>100</v>
      </c>
      <c r="H59" s="7">
        <v>290.37</v>
      </c>
      <c r="I59" s="8">
        <v>0</v>
      </c>
      <c r="J59" s="8">
        <v>0.017100000000000001</v>
      </c>
      <c r="K59" s="8">
        <v>0.00020000000000000001</v>
      </c>
      <c r="L59" s="52"/>
    </row>
    <row r="60" spans="1:12" ht="12.75">
      <c r="A60" s="52"/>
      <c r="B60" s="6" t="s">
        <v>3487</v>
      </c>
      <c r="C60" s="17">
        <v>707763942</v>
      </c>
      <c r="D60" s="6" t="s">
        <v>49</v>
      </c>
      <c r="E60" s="22">
        <v>44431</v>
      </c>
      <c r="F60" s="7">
        <f>61186022.22/100</f>
        <v>611860.22219999996</v>
      </c>
      <c r="G60" s="7">
        <v>99</v>
      </c>
      <c r="H60" s="7">
        <v>605.74000000000001</v>
      </c>
      <c r="I60" s="8">
        <v>0</v>
      </c>
      <c r="J60" s="8">
        <v>0.035799999999999998</v>
      </c>
      <c r="K60" s="8">
        <v>0.00040000000000000002</v>
      </c>
      <c r="L60" s="52"/>
    </row>
    <row r="61" spans="1:12" ht="12.75">
      <c r="A61" s="52"/>
      <c r="B61" s="6" t="s">
        <v>3488</v>
      </c>
      <c r="C61" s="17">
        <v>707781126</v>
      </c>
      <c r="D61" s="6" t="s">
        <v>44</v>
      </c>
      <c r="E61" s="6" t="s">
        <v>3489</v>
      </c>
      <c r="F61" s="7">
        <f>24481440/100</f>
        <v>244814.39999999999</v>
      </c>
      <c r="G61" s="7">
        <v>100</v>
      </c>
      <c r="H61" s="7">
        <v>244.81</v>
      </c>
      <c r="I61" s="8">
        <v>0</v>
      </c>
      <c r="J61" s="8">
        <v>0.014500000000000001</v>
      </c>
      <c r="K61" s="8">
        <v>0.00010000000000000001</v>
      </c>
      <c r="L61" s="52"/>
    </row>
    <row r="62" spans="1:12" ht="12.75">
      <c r="A62" s="52"/>
      <c r="B62" s="6" t="s">
        <v>3490</v>
      </c>
      <c r="C62" s="17">
        <v>707749883</v>
      </c>
      <c r="D62" s="6" t="s">
        <v>44</v>
      </c>
      <c r="E62" s="6" t="s">
        <v>3491</v>
      </c>
      <c r="F62" s="7">
        <f>576743.82/100</f>
        <v>5767.4381999999996</v>
      </c>
      <c r="G62" s="7">
        <v>89</v>
      </c>
      <c r="H62" s="7">
        <v>5.1299999999999999</v>
      </c>
      <c r="I62" s="8">
        <f>0.24%/100</f>
        <v>2.3999999999999997E-05</v>
      </c>
      <c r="J62" s="8">
        <v>0.00029999999999999997</v>
      </c>
      <c r="K62" s="8">
        <v>0</v>
      </c>
      <c r="L62" s="52"/>
    </row>
    <row r="63" spans="1:12" ht="12.75">
      <c r="A63" s="52"/>
      <c r="B63" s="6" t="s">
        <v>3492</v>
      </c>
      <c r="C63" s="17">
        <v>707682704</v>
      </c>
      <c r="D63" s="6" t="s">
        <v>49</v>
      </c>
      <c r="E63" s="6" t="s">
        <v>3493</v>
      </c>
      <c r="F63" s="7">
        <f>138650879.8/100</f>
        <v>1386508.7980000002</v>
      </c>
      <c r="G63" s="7">
        <v>99</v>
      </c>
      <c r="H63" s="7">
        <v>1372.6400000000001</v>
      </c>
      <c r="I63" s="8">
        <f>10.28%/100</f>
        <v>0.0010279999999999998</v>
      </c>
      <c r="J63" s="8">
        <v>0.081000000000000003</v>
      </c>
      <c r="K63" s="8">
        <v>0.00080000000000000004</v>
      </c>
      <c r="L63" s="52"/>
    </row>
    <row r="64" spans="1:12" ht="12.75">
      <c r="A64" s="52"/>
      <c r="B64" s="6" t="s">
        <v>3494</v>
      </c>
      <c r="C64" s="17">
        <v>666109731</v>
      </c>
      <c r="D64" s="6" t="s">
        <v>46</v>
      </c>
      <c r="E64" s="6" t="s">
        <v>3495</v>
      </c>
      <c r="F64" s="7">
        <v>192315.32000000001</v>
      </c>
      <c r="G64" s="7">
        <v>100</v>
      </c>
      <c r="H64" s="7">
        <v>801.63</v>
      </c>
      <c r="I64" s="8">
        <v>0</v>
      </c>
      <c r="J64" s="8">
        <v>0.047300000000000002</v>
      </c>
      <c r="K64" s="8">
        <v>0.00050000000000000001</v>
      </c>
      <c r="L64" s="52"/>
    </row>
    <row r="65" spans="1:12" ht="12.75">
      <c r="A65" s="52"/>
      <c r="B65" s="6" t="s">
        <v>3496</v>
      </c>
      <c r="C65" s="17">
        <v>707775425</v>
      </c>
      <c r="D65" s="6" t="s">
        <v>44</v>
      </c>
      <c r="E65" s="6" t="s">
        <v>3497</v>
      </c>
      <c r="F65" s="7">
        <f>46117156/100</f>
        <v>461171.56</v>
      </c>
      <c r="G65" s="7">
        <v>100</v>
      </c>
      <c r="H65" s="7">
        <v>461.17000000000002</v>
      </c>
      <c r="I65" s="8">
        <v>0</v>
      </c>
      <c r="J65" s="8">
        <v>0.027199999999999998</v>
      </c>
      <c r="K65" s="8">
        <v>0.00029999999999999997</v>
      </c>
      <c r="L65" s="52"/>
    </row>
    <row r="66" spans="1:12" ht="12.75">
      <c r="A66" s="52"/>
      <c r="B66" s="6" t="s">
        <v>191</v>
      </c>
      <c r="L66" s="52"/>
    </row>
    <row r="67" spans="2:11" ht="12.75">
      <c r="B67" s="51" t="s">
        <v>4688</v>
      </c>
      <c r="C67" s="51"/>
      <c r="D67" s="51"/>
      <c r="E67" s="51"/>
      <c r="F67" s="51"/>
      <c r="G67" s="51"/>
      <c r="H67" s="51"/>
      <c r="I67" s="51"/>
      <c r="J67" s="51"/>
      <c r="K67" s="51"/>
    </row>
    <row r="68" spans="2:5" ht="12.75">
      <c r="B68" s="6"/>
      <c r="C68" s="17"/>
      <c r="D68" s="6"/>
      <c r="E68" s="6"/>
    </row>
    <row r="69" spans="2:2" ht="12.75">
      <c r="B69" s="5" t="s">
        <v>4701</v>
      </c>
    </row>
    <row r="70" spans="2:2" ht="12.75">
      <c r="B70" s="5" t="s">
        <v>4697</v>
      </c>
    </row>
    <row r="71" spans="2:2" ht="12.75">
      <c r="B71" s="5" t="s">
        <v>4698</v>
      </c>
    </row>
    <row r="72" spans="2:2" ht="12.75">
      <c r="B72" s="5" t="s">
        <v>4699</v>
      </c>
    </row>
    <row r="73" spans="2:2" ht="12.75">
      <c r="B73" t="s">
        <v>4700</v>
      </c>
    </row>
  </sheetData>
  <mergeCells count="4">
    <mergeCell ref="B6:K6"/>
    <mergeCell ref="A7:A66"/>
    <mergeCell ref="B67:K67"/>
    <mergeCell ref="L7:L66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b6ce0d2-d240-4059-9c8e-e9864dba78db}">
  <sheetPr codeName="גיליון18"/>
  <dimension ref="A1:M33"/>
  <sheetViews>
    <sheetView rightToLeft="1" workbookViewId="0" topLeftCell="A1">
      <selection pane="topLeft" activeCell="B29" sqref="B29:B35"/>
    </sheetView>
  </sheetViews>
  <sheetFormatPr defaultColWidth="9.14428571428571" defaultRowHeight="12.75"/>
  <cols>
    <col min="2" max="2" width="37.7142857142857" customWidth="1"/>
    <col min="3" max="3" width="12.7142857142857" customWidth="1"/>
    <col min="4" max="4" width="23.7142857142857" customWidth="1"/>
    <col min="5" max="5" width="11.7142857142857" customWidth="1"/>
    <col min="6" max="6" width="14.7142857142857" customWidth="1"/>
    <col min="7" max="7" width="15.8571428571429" customWidth="1"/>
    <col min="8" max="8" width="12.5714285714286" customWidth="1"/>
    <col min="9" max="9" width="20" customWidth="1"/>
    <col min="10" max="10" width="27" customWidth="1"/>
    <col min="11" max="11" width="30.1428571428571" customWidth="1"/>
    <col min="12" max="12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2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ht="15.75">
      <c r="A7" s="52" t="s">
        <v>4686</v>
      </c>
      <c r="B7" s="2" t="s">
        <v>3303</v>
      </c>
      <c r="M7" s="52" t="s">
        <v>4687</v>
      </c>
    </row>
    <row r="8" spans="1:13" ht="15.75">
      <c r="A8" s="52"/>
      <c r="B8" s="2" t="s">
        <v>3498</v>
      </c>
      <c r="M8" s="52"/>
    </row>
    <row r="9" spans="1:13" ht="13.5" thickBot="1">
      <c r="A9" s="52"/>
      <c r="B9" s="4" t="s">
        <v>88</v>
      </c>
      <c r="C9" s="4" t="s">
        <v>89</v>
      </c>
      <c r="D9" s="4" t="s">
        <v>293</v>
      </c>
      <c r="E9" s="4" t="s">
        <v>93</v>
      </c>
      <c r="F9" s="4" t="s">
        <v>195</v>
      </c>
      <c r="G9" s="4" t="s">
        <v>4714</v>
      </c>
      <c r="H9" s="4" t="s">
        <v>4709</v>
      </c>
      <c r="I9" s="4" t="s">
        <v>4716</v>
      </c>
      <c r="J9" s="4" t="s">
        <v>4711</v>
      </c>
      <c r="K9" s="4" t="s">
        <v>4712</v>
      </c>
      <c r="L9" s="4" t="s">
        <v>4713</v>
      </c>
      <c r="M9" s="52"/>
    </row>
    <row r="10" spans="1:13" ht="13.5" thickTop="1">
      <c r="A10" s="52"/>
      <c r="B10" s="3" t="s">
        <v>2562</v>
      </c>
      <c r="C10" s="12"/>
      <c r="D10" s="3"/>
      <c r="E10" s="3"/>
      <c r="F10" s="3"/>
      <c r="G10" s="9">
        <v>1511190.4099999999</v>
      </c>
      <c r="I10" s="9">
        <v>847.70000000000005</v>
      </c>
      <c r="K10" s="10">
        <v>1</v>
      </c>
      <c r="L10" s="10">
        <v>0.00050000000000000001</v>
      </c>
      <c r="M10" s="52"/>
    </row>
    <row r="11" spans="1:13" ht="12.75">
      <c r="A11" s="52"/>
      <c r="B11" s="3" t="s">
        <v>3499</v>
      </c>
      <c r="C11" s="12"/>
      <c r="D11" s="3"/>
      <c r="E11" s="3"/>
      <c r="F11" s="3"/>
      <c r="G11" s="9">
        <v>1511190.4099999999</v>
      </c>
      <c r="I11" s="9">
        <v>847.70000000000005</v>
      </c>
      <c r="K11" s="10">
        <v>1</v>
      </c>
      <c r="L11" s="10">
        <v>0.00050000000000000001</v>
      </c>
      <c r="M11" s="52"/>
    </row>
    <row r="12" spans="1:13" ht="12.75">
      <c r="A12" s="52"/>
      <c r="B12" s="6" t="s">
        <v>3500</v>
      </c>
      <c r="C12" s="17">
        <v>707785036</v>
      </c>
      <c r="D12" s="6" t="s">
        <v>3501</v>
      </c>
      <c r="E12" s="6" t="s">
        <v>100</v>
      </c>
      <c r="F12" s="6" t="s">
        <v>3502</v>
      </c>
      <c r="G12" s="7">
        <v>20991.220000000001</v>
      </c>
      <c r="H12" s="7">
        <v>234.83000000000001</v>
      </c>
      <c r="I12" s="7">
        <v>49.289999999999999</v>
      </c>
      <c r="J12" s="8">
        <v>0</v>
      </c>
      <c r="K12" s="8">
        <v>0.058099999999999999</v>
      </c>
      <c r="L12" s="8">
        <v>0</v>
      </c>
      <c r="M12" s="52"/>
    </row>
    <row r="13" spans="1:13" ht="12.75">
      <c r="A13" s="52"/>
      <c r="B13" s="6" t="s">
        <v>3503</v>
      </c>
      <c r="C13" s="17">
        <v>707743605</v>
      </c>
      <c r="D13" s="6" t="s">
        <v>657</v>
      </c>
      <c r="E13" s="6" t="s">
        <v>100</v>
      </c>
      <c r="F13" s="6" t="s">
        <v>3504</v>
      </c>
      <c r="G13" s="7">
        <v>8289.3999999999996</v>
      </c>
      <c r="H13" s="7">
        <v>3888</v>
      </c>
      <c r="I13" s="7">
        <v>322.29000000000002</v>
      </c>
      <c r="J13" s="8">
        <v>0</v>
      </c>
      <c r="K13" s="8">
        <v>0.38019999999999998</v>
      </c>
      <c r="L13" s="8">
        <v>0.00020000000000000001</v>
      </c>
      <c r="M13" s="52"/>
    </row>
    <row r="14" spans="1:13" ht="12.75">
      <c r="A14" s="52"/>
      <c r="B14" s="6" t="s">
        <v>3505</v>
      </c>
      <c r="C14" s="17">
        <v>707772307</v>
      </c>
      <c r="D14" s="6" t="s">
        <v>254</v>
      </c>
      <c r="E14" s="6" t="s">
        <v>100</v>
      </c>
      <c r="F14" s="6" t="s">
        <v>3384</v>
      </c>
      <c r="G14" s="7">
        <v>955950.53000000003</v>
      </c>
      <c r="H14" s="7">
        <v>25.469999999999999</v>
      </c>
      <c r="I14" s="7">
        <v>243.47999999999999</v>
      </c>
      <c r="J14" s="8">
        <v>0</v>
      </c>
      <c r="K14" s="8">
        <v>0.28720000000000001</v>
      </c>
      <c r="L14" s="8">
        <v>0.00010000000000000001</v>
      </c>
      <c r="M14" s="52"/>
    </row>
    <row r="15" spans="1:13" ht="12.75">
      <c r="A15" s="52"/>
      <c r="B15" s="6" t="s">
        <v>3506</v>
      </c>
      <c r="C15" s="17">
        <v>707781712</v>
      </c>
      <c r="D15" s="6" t="s">
        <v>3312</v>
      </c>
      <c r="E15" s="6" t="s">
        <v>100</v>
      </c>
      <c r="F15" s="6" t="s">
        <v>3507</v>
      </c>
      <c r="G15" s="7">
        <v>16626.18</v>
      </c>
      <c r="H15" s="7">
        <v>132.90000000000001</v>
      </c>
      <c r="I15" s="7">
        <v>22.100000000000001</v>
      </c>
      <c r="J15" s="8">
        <v>0</v>
      </c>
      <c r="K15" s="8">
        <v>0.026100000000000002</v>
      </c>
      <c r="L15" s="8">
        <v>0</v>
      </c>
      <c r="M15" s="52"/>
    </row>
    <row r="16" spans="1:13" ht="12.75">
      <c r="A16" s="52"/>
      <c r="B16" s="6" t="s">
        <v>3508</v>
      </c>
      <c r="C16" s="17">
        <v>707727749</v>
      </c>
      <c r="D16" s="6" t="s">
        <v>3312</v>
      </c>
      <c r="E16" s="6" t="s">
        <v>100</v>
      </c>
      <c r="F16" s="6" t="s">
        <v>3509</v>
      </c>
      <c r="G16" s="7">
        <v>31098.919999999998</v>
      </c>
      <c r="H16" s="7">
        <v>296</v>
      </c>
      <c r="I16" s="7">
        <v>92.049999999999997</v>
      </c>
      <c r="J16" s="8">
        <v>0.00020000000000000001</v>
      </c>
      <c r="K16" s="8">
        <v>0.1086</v>
      </c>
      <c r="L16" s="8">
        <v>0.00010000000000000001</v>
      </c>
      <c r="M16" s="52"/>
    </row>
    <row r="17" spans="1:13" ht="12.75">
      <c r="A17" s="52"/>
      <c r="B17" s="6" t="s">
        <v>3510</v>
      </c>
      <c r="C17" s="17">
        <v>707761698</v>
      </c>
      <c r="D17" s="6" t="s">
        <v>1507</v>
      </c>
      <c r="E17" s="6" t="s">
        <v>100</v>
      </c>
      <c r="F17" s="22">
        <v>44390</v>
      </c>
      <c r="G17" s="7">
        <v>16872.599999999999</v>
      </c>
      <c r="H17" s="7">
        <v>121.94</v>
      </c>
      <c r="I17" s="7">
        <v>20.57</v>
      </c>
      <c r="J17" s="8">
        <v>0</v>
      </c>
      <c r="K17" s="8">
        <v>0.024299999999999999</v>
      </c>
      <c r="L17" s="8">
        <v>0</v>
      </c>
      <c r="M17" s="52"/>
    </row>
    <row r="18" spans="1:13" ht="12.75">
      <c r="A18" s="52"/>
      <c r="B18" s="6" t="s">
        <v>3511</v>
      </c>
      <c r="C18" s="17">
        <v>707781720</v>
      </c>
      <c r="D18" s="6" t="s">
        <v>763</v>
      </c>
      <c r="E18" s="6" t="s">
        <v>100</v>
      </c>
      <c r="F18" s="6" t="s">
        <v>3442</v>
      </c>
      <c r="G18" s="7">
        <v>11388.92</v>
      </c>
      <c r="H18" s="7">
        <v>112.98</v>
      </c>
      <c r="I18" s="7">
        <v>12.869999999999999</v>
      </c>
      <c r="J18" s="8">
        <v>0</v>
      </c>
      <c r="K18" s="8">
        <v>0.0152</v>
      </c>
      <c r="L18" s="8">
        <v>0</v>
      </c>
      <c r="M18" s="52"/>
    </row>
    <row r="19" spans="1:13" ht="12.75">
      <c r="A19" s="52"/>
      <c r="B19" s="6" t="s">
        <v>3512</v>
      </c>
      <c r="C19" s="17">
        <v>707759569</v>
      </c>
      <c r="D19" s="6" t="s">
        <v>570</v>
      </c>
      <c r="E19" s="6" t="s">
        <v>100</v>
      </c>
      <c r="F19" s="6" t="s">
        <v>3513</v>
      </c>
      <c r="G19" s="7">
        <v>372324.39000000001</v>
      </c>
      <c r="H19" s="7">
        <v>0.40999999999999998</v>
      </c>
      <c r="I19" s="7">
        <v>1.53</v>
      </c>
      <c r="J19" s="8">
        <v>0</v>
      </c>
      <c r="K19" s="8">
        <v>0.0018</v>
      </c>
      <c r="L19" s="8">
        <v>0</v>
      </c>
      <c r="M19" s="52"/>
    </row>
    <row r="20" spans="1:13" ht="12.75">
      <c r="A20" s="52"/>
      <c r="B20" s="6" t="s">
        <v>3514</v>
      </c>
      <c r="C20" s="17">
        <v>707743589</v>
      </c>
      <c r="D20" s="6" t="s">
        <v>834</v>
      </c>
      <c r="E20" s="6" t="s">
        <v>100</v>
      </c>
      <c r="F20" s="6" t="s">
        <v>3515</v>
      </c>
      <c r="G20" s="7">
        <v>13.630000000000001</v>
      </c>
      <c r="H20" s="7">
        <v>1126</v>
      </c>
      <c r="I20" s="7">
        <v>0.14999999999999999</v>
      </c>
      <c r="J20" s="8">
        <v>0</v>
      </c>
      <c r="K20" s="8">
        <v>0.00020000000000000001</v>
      </c>
      <c r="L20" s="8">
        <v>0</v>
      </c>
      <c r="M20" s="52"/>
    </row>
    <row r="21" spans="1:13" ht="12.75">
      <c r="A21" s="52"/>
      <c r="B21" s="6" t="s">
        <v>3516</v>
      </c>
      <c r="C21" s="17">
        <v>707729109</v>
      </c>
      <c r="D21" s="6" t="s">
        <v>453</v>
      </c>
      <c r="E21" s="6" t="s">
        <v>100</v>
      </c>
      <c r="F21" s="6" t="s">
        <v>3517</v>
      </c>
      <c r="G21" s="7">
        <v>876.42999999999995</v>
      </c>
      <c r="H21" s="7">
        <v>117</v>
      </c>
      <c r="I21" s="7">
        <v>1.03</v>
      </c>
      <c r="J21" s="8">
        <v>0</v>
      </c>
      <c r="K21" s="8">
        <v>0.0011999999999999999</v>
      </c>
      <c r="L21" s="8">
        <v>0</v>
      </c>
      <c r="M21" s="52"/>
    </row>
    <row r="22" spans="1:13" ht="12.75">
      <c r="A22" s="52"/>
      <c r="B22" s="6" t="s">
        <v>3518</v>
      </c>
      <c r="C22" s="17">
        <v>888223807</v>
      </c>
      <c r="D22" s="6" t="s">
        <v>3312</v>
      </c>
      <c r="E22" s="6" t="s">
        <v>100</v>
      </c>
      <c r="F22" s="6" t="s">
        <v>3519</v>
      </c>
      <c r="G22" s="7">
        <v>73133.550000000003</v>
      </c>
      <c r="H22" s="7">
        <v>108.56999999999999</v>
      </c>
      <c r="I22" s="7">
        <v>79.400000000000006</v>
      </c>
      <c r="J22" s="8">
        <v>0</v>
      </c>
      <c r="K22" s="8">
        <v>0.093700000000000006</v>
      </c>
      <c r="L22" s="8">
        <v>0</v>
      </c>
      <c r="M22" s="52"/>
    </row>
    <row r="23" spans="1:13" ht="12.75">
      <c r="A23" s="52"/>
      <c r="B23" s="6" t="s">
        <v>3520</v>
      </c>
      <c r="C23" s="17">
        <v>707707238</v>
      </c>
      <c r="D23" s="6" t="s">
        <v>1614</v>
      </c>
      <c r="E23" s="6" t="s">
        <v>100</v>
      </c>
      <c r="F23" s="6" t="s">
        <v>3521</v>
      </c>
      <c r="G23" s="7">
        <v>2059.5</v>
      </c>
      <c r="H23" s="7">
        <v>2</v>
      </c>
      <c r="I23" s="7">
        <v>0.040000000000000001</v>
      </c>
      <c r="J23" s="8">
        <v>0.00010000000000000001</v>
      </c>
      <c r="K23" s="8">
        <v>0</v>
      </c>
      <c r="L23" s="8">
        <v>0</v>
      </c>
      <c r="M23" s="52"/>
    </row>
    <row r="24" spans="1:13" ht="12.75">
      <c r="A24" s="52"/>
      <c r="B24" s="6" t="s">
        <v>3522</v>
      </c>
      <c r="C24" s="17">
        <v>707746814</v>
      </c>
      <c r="D24" s="6" t="s">
        <v>326</v>
      </c>
      <c r="E24" s="6" t="s">
        <v>100</v>
      </c>
      <c r="F24" s="6" t="s">
        <v>3315</v>
      </c>
      <c r="G24" s="7">
        <v>1565.1500000000001</v>
      </c>
      <c r="H24" s="7">
        <v>185</v>
      </c>
      <c r="I24" s="7">
        <v>2.8999999999999999</v>
      </c>
      <c r="J24" s="8">
        <v>0</v>
      </c>
      <c r="K24" s="8">
        <v>0.0033999999999999998</v>
      </c>
      <c r="L24" s="8">
        <v>0</v>
      </c>
      <c r="M24" s="52"/>
    </row>
    <row r="25" spans="1:13" ht="12.75">
      <c r="A25" s="52"/>
      <c r="B25" s="3" t="s">
        <v>3523</v>
      </c>
      <c r="C25" s="12"/>
      <c r="D25" s="3"/>
      <c r="E25" s="3"/>
      <c r="F25" s="3"/>
      <c r="G25" s="9">
        <v>0</v>
      </c>
      <c r="I25" s="9">
        <v>0</v>
      </c>
      <c r="K25" s="10">
        <v>0</v>
      </c>
      <c r="L25" s="10">
        <v>0</v>
      </c>
      <c r="M25" s="52"/>
    </row>
    <row r="26" spans="1:2" ht="12.75">
      <c r="A26" s="52"/>
      <c r="B26" s="6" t="s">
        <v>191</v>
      </c>
    </row>
    <row r="27" spans="2:12" ht="12.75">
      <c r="B27" s="51" t="s">
        <v>4688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2:6" ht="12.75">
      <c r="B28" s="6"/>
      <c r="C28" s="17"/>
      <c r="D28" s="6"/>
      <c r="E28" s="6"/>
      <c r="F28" s="6"/>
    </row>
    <row r="29" spans="2:2" ht="12.75">
      <c r="B29" s="5" t="s">
        <v>4701</v>
      </c>
    </row>
    <row r="30" spans="2:2" ht="12.75">
      <c r="B30" s="5" t="s">
        <v>4697</v>
      </c>
    </row>
    <row r="31" spans="2:2" ht="12.75">
      <c r="B31" s="5" t="s">
        <v>4698</v>
      </c>
    </row>
    <row r="32" spans="2:2" ht="12.75">
      <c r="B32" s="5" t="s">
        <v>4699</v>
      </c>
    </row>
    <row r="33" spans="2:2" ht="12.75">
      <c r="B33" t="s">
        <v>4700</v>
      </c>
    </row>
  </sheetData>
  <mergeCells count="4">
    <mergeCell ref="B6:L6"/>
    <mergeCell ref="A7:A26"/>
    <mergeCell ref="B27:L27"/>
    <mergeCell ref="M7:M25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286568a-524e-45e3-8d34-97f57468825e}">
  <sheetPr codeName="גיליון19"/>
  <dimension ref="A1:M71"/>
  <sheetViews>
    <sheetView rightToLeft="1" workbookViewId="0" topLeftCell="A1">
      <selection pane="topLeft" activeCell="B9" sqref="B9:L63"/>
    </sheetView>
  </sheetViews>
  <sheetFormatPr defaultColWidth="9.14428571428571" defaultRowHeight="12.75"/>
  <cols>
    <col min="2" max="2" width="37.7142857142857" customWidth="1"/>
    <col min="3" max="3" width="15.7142857142857" customWidth="1"/>
    <col min="4" max="4" width="11.7142857142857" customWidth="1"/>
    <col min="5" max="5" width="14.7142857142857" customWidth="1"/>
    <col min="6" max="6" width="15.7142857142857" customWidth="1"/>
    <col min="7" max="7" width="15.8571428571429" customWidth="1"/>
    <col min="8" max="8" width="12.5714285714286" customWidth="1"/>
    <col min="9" max="9" width="20" customWidth="1"/>
    <col min="10" max="10" width="27" customWidth="1"/>
    <col min="11" max="11" width="30.1428571428571" customWidth="1"/>
    <col min="12" max="12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2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ht="15.75">
      <c r="A7" s="52" t="s">
        <v>4686</v>
      </c>
      <c r="B7" s="2" t="s">
        <v>3303</v>
      </c>
      <c r="M7" s="52" t="s">
        <v>4687</v>
      </c>
    </row>
    <row r="8" spans="1:13" ht="15.75">
      <c r="A8" s="52"/>
      <c r="B8" s="2" t="s">
        <v>3524</v>
      </c>
      <c r="M8" s="52"/>
    </row>
    <row r="9" spans="1:13" ht="13.5" thickBot="1">
      <c r="A9" s="52"/>
      <c r="B9" s="4" t="s">
        <v>88</v>
      </c>
      <c r="C9" s="4" t="s">
        <v>89</v>
      </c>
      <c r="D9" s="4" t="s">
        <v>293</v>
      </c>
      <c r="E9" s="4" t="s">
        <v>195</v>
      </c>
      <c r="F9" s="4" t="s">
        <v>93</v>
      </c>
      <c r="G9" s="4" t="s">
        <v>4714</v>
      </c>
      <c r="H9" s="4" t="s">
        <v>4709</v>
      </c>
      <c r="I9" s="4" t="s">
        <v>4716</v>
      </c>
      <c r="J9" s="4" t="s">
        <v>4711</v>
      </c>
      <c r="K9" s="4" t="s">
        <v>4712</v>
      </c>
      <c r="L9" s="4" t="s">
        <v>4713</v>
      </c>
      <c r="M9" s="52"/>
    </row>
    <row r="10" spans="1:13" ht="13.5" thickTop="1">
      <c r="A10" s="52"/>
      <c r="B10" s="3" t="s">
        <v>2614</v>
      </c>
      <c r="C10" s="12"/>
      <c r="D10" s="3"/>
      <c r="E10" s="3"/>
      <c r="F10" s="3"/>
      <c r="G10" s="9">
        <v>6794892.2199999997</v>
      </c>
      <c r="I10" s="9">
        <v>417.60000000000002</v>
      </c>
      <c r="K10" s="10">
        <v>1</v>
      </c>
      <c r="L10" s="10">
        <v>0.00029999999999999997</v>
      </c>
      <c r="M10" s="52"/>
    </row>
    <row r="11" spans="1:13" ht="12.75">
      <c r="A11" s="52"/>
      <c r="B11" s="3" t="s">
        <v>3525</v>
      </c>
      <c r="C11" s="12"/>
      <c r="D11" s="3"/>
      <c r="E11" s="3"/>
      <c r="F11" s="3"/>
      <c r="G11" s="9">
        <v>2042177.4299999999</v>
      </c>
      <c r="I11" s="9">
        <v>10.029999999999999</v>
      </c>
      <c r="K11" s="10">
        <v>0.024</v>
      </c>
      <c r="L11" s="10">
        <v>0</v>
      </c>
      <c r="M11" s="52"/>
    </row>
    <row r="12" spans="1:13" ht="12.75">
      <c r="A12" s="52"/>
      <c r="B12" s="13" t="s">
        <v>2615</v>
      </c>
      <c r="C12" s="14"/>
      <c r="D12" s="13"/>
      <c r="E12" s="13"/>
      <c r="F12" s="13"/>
      <c r="G12" s="15">
        <v>0</v>
      </c>
      <c r="I12" s="15">
        <v>0</v>
      </c>
      <c r="K12" s="16">
        <v>0</v>
      </c>
      <c r="L12" s="16">
        <v>0</v>
      </c>
      <c r="M12" s="52"/>
    </row>
    <row r="13" spans="1:13" ht="12.75">
      <c r="A13" s="52"/>
      <c r="B13" s="13" t="s">
        <v>3526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  <c r="M13" s="52"/>
    </row>
    <row r="14" spans="1:13" ht="12.75">
      <c r="A14" s="52"/>
      <c r="B14" s="13" t="s">
        <v>3527</v>
      </c>
      <c r="C14" s="14"/>
      <c r="D14" s="13"/>
      <c r="E14" s="13"/>
      <c r="F14" s="13"/>
      <c r="G14" s="15">
        <v>2042177.4299999999</v>
      </c>
      <c r="I14" s="15">
        <v>10.029999999999999</v>
      </c>
      <c r="K14" s="16">
        <v>0.024</v>
      </c>
      <c r="L14" s="16">
        <v>0</v>
      </c>
      <c r="M14" s="52"/>
    </row>
    <row r="15" spans="1:13" ht="12.75">
      <c r="A15" s="52"/>
      <c r="B15" s="6" t="s">
        <v>3528</v>
      </c>
      <c r="C15" s="17">
        <v>707782157</v>
      </c>
      <c r="D15" s="6" t="s">
        <v>2617</v>
      </c>
      <c r="E15" s="6" t="s">
        <v>3529</v>
      </c>
      <c r="F15" s="6" t="s">
        <v>49</v>
      </c>
      <c r="G15" s="7">
        <v>162.61000000000001</v>
      </c>
      <c r="H15" s="7">
        <v>100</v>
      </c>
      <c r="I15" s="7">
        <v>0.56999999999999995</v>
      </c>
      <c r="J15" s="8">
        <v>0</v>
      </c>
      <c r="K15" s="8">
        <v>0.0014</v>
      </c>
      <c r="L15" s="8">
        <v>0</v>
      </c>
      <c r="M15" s="52"/>
    </row>
    <row r="16" spans="1:13" ht="12.75">
      <c r="A16" s="52"/>
      <c r="B16" s="6" t="s">
        <v>3528</v>
      </c>
      <c r="C16" s="17">
        <v>707782140</v>
      </c>
      <c r="D16" s="6" t="s">
        <v>2617</v>
      </c>
      <c r="E16" s="6" t="s">
        <v>3529</v>
      </c>
      <c r="F16" s="6" t="s">
        <v>49</v>
      </c>
      <c r="G16" s="7">
        <v>659.33000000000004</v>
      </c>
      <c r="H16" s="7">
        <v>100</v>
      </c>
      <c r="I16" s="7">
        <v>2.3199999999999998</v>
      </c>
      <c r="J16" s="8">
        <v>0</v>
      </c>
      <c r="K16" s="8">
        <v>0.0055999999999999999</v>
      </c>
      <c r="L16" s="8">
        <v>0</v>
      </c>
      <c r="M16" s="52"/>
    </row>
    <row r="17" spans="1:13" ht="12.75">
      <c r="A17" s="52"/>
      <c r="B17" s="6" t="s">
        <v>3530</v>
      </c>
      <c r="C17" s="17">
        <v>707782165</v>
      </c>
      <c r="D17" s="6" t="s">
        <v>2617</v>
      </c>
      <c r="E17" s="6" t="s">
        <v>3529</v>
      </c>
      <c r="F17" s="6" t="s">
        <v>49</v>
      </c>
      <c r="G17" s="7">
        <v>-58.729999999999997</v>
      </c>
      <c r="H17" s="7">
        <v>100</v>
      </c>
      <c r="I17" s="7">
        <v>-0.20999999999999999</v>
      </c>
      <c r="J17" s="8">
        <v>0</v>
      </c>
      <c r="K17" s="8">
        <v>-0.00050000000000000001</v>
      </c>
      <c r="L17" s="8">
        <v>0</v>
      </c>
      <c r="M17" s="52"/>
    </row>
    <row r="18" spans="1:13" ht="12.75">
      <c r="A18" s="52"/>
      <c r="B18" s="6" t="s">
        <v>3530</v>
      </c>
      <c r="C18" s="17">
        <v>707782173</v>
      </c>
      <c r="D18" s="6" t="s">
        <v>2617</v>
      </c>
      <c r="E18" s="6" t="s">
        <v>3529</v>
      </c>
      <c r="F18" s="6" t="s">
        <v>49</v>
      </c>
      <c r="G18" s="7">
        <v>-14.48</v>
      </c>
      <c r="H18" s="7">
        <v>100</v>
      </c>
      <c r="I18" s="7">
        <v>-0.050000000000000003</v>
      </c>
      <c r="J18" s="8">
        <v>0</v>
      </c>
      <c r="K18" s="8">
        <v>-0.00010000000000000001</v>
      </c>
      <c r="L18" s="8">
        <v>0</v>
      </c>
      <c r="M18" s="52"/>
    </row>
    <row r="19" spans="1:13" ht="12.75">
      <c r="A19" s="52"/>
      <c r="B19" s="6" t="s">
        <v>3531</v>
      </c>
      <c r="C19" s="17">
        <v>707782181</v>
      </c>
      <c r="D19" s="6" t="s">
        <v>2617</v>
      </c>
      <c r="E19" s="6" t="s">
        <v>3529</v>
      </c>
      <c r="F19" s="6" t="s">
        <v>49</v>
      </c>
      <c r="G19" s="7">
        <v>-588067.03000000003</v>
      </c>
      <c r="H19" s="7">
        <v>2</v>
      </c>
      <c r="I19" s="7">
        <v>-41.439999999999998</v>
      </c>
      <c r="J19" s="8">
        <v>0</v>
      </c>
      <c r="K19" s="8">
        <v>-0.099199999999999997</v>
      </c>
      <c r="L19" s="8">
        <v>0</v>
      </c>
      <c r="M19" s="52"/>
    </row>
    <row r="20" spans="1:13" ht="12.75">
      <c r="A20" s="52"/>
      <c r="B20" s="6" t="s">
        <v>3531</v>
      </c>
      <c r="C20" s="17">
        <v>707782199</v>
      </c>
      <c r="D20" s="6" t="s">
        <v>2617</v>
      </c>
      <c r="E20" s="6" t="s">
        <v>3529</v>
      </c>
      <c r="F20" s="6" t="s">
        <v>49</v>
      </c>
      <c r="G20" s="7">
        <v>-145035.48000000001</v>
      </c>
      <c r="H20" s="7">
        <v>2</v>
      </c>
      <c r="I20" s="7">
        <v>-10.220000000000001</v>
      </c>
      <c r="J20" s="8">
        <v>0</v>
      </c>
      <c r="K20" s="8">
        <v>-0.024500000000000001</v>
      </c>
      <c r="L20" s="8">
        <v>0</v>
      </c>
      <c r="M20" s="52"/>
    </row>
    <row r="21" spans="1:13" ht="12.75">
      <c r="A21" s="52"/>
      <c r="B21" s="6" t="s">
        <v>3532</v>
      </c>
      <c r="C21" s="17">
        <v>707781357</v>
      </c>
      <c r="D21" s="6" t="s">
        <v>2617</v>
      </c>
      <c r="E21" s="6" t="s">
        <v>3533</v>
      </c>
      <c r="F21" s="6" t="s">
        <v>44</v>
      </c>
      <c r="G21" s="7">
        <v>-165.12000000000001</v>
      </c>
      <c r="H21" s="7">
        <v>100</v>
      </c>
      <c r="I21" s="7">
        <v>-0.52000000000000002</v>
      </c>
      <c r="J21" s="8">
        <v>0</v>
      </c>
      <c r="K21" s="8">
        <v>-0.0012999999999999999</v>
      </c>
      <c r="L21" s="8">
        <v>0</v>
      </c>
      <c r="M21" s="52"/>
    </row>
    <row r="22" spans="1:13" ht="12.75">
      <c r="A22" s="52"/>
      <c r="B22" s="6" t="s">
        <v>3534</v>
      </c>
      <c r="C22" s="17">
        <v>707789962</v>
      </c>
      <c r="D22" s="6" t="s">
        <v>2617</v>
      </c>
      <c r="E22" s="6" t="s">
        <v>3535</v>
      </c>
      <c r="F22" s="6" t="s">
        <v>44</v>
      </c>
      <c r="G22" s="7">
        <v>-1412.8900000000001</v>
      </c>
      <c r="H22" s="7">
        <v>100</v>
      </c>
      <c r="I22" s="7">
        <v>-4.4900000000000002</v>
      </c>
      <c r="J22" s="8">
        <v>0</v>
      </c>
      <c r="K22" s="8">
        <v>-0.010699999999999999</v>
      </c>
      <c r="L22" s="8">
        <v>0</v>
      </c>
      <c r="M22" s="52"/>
    </row>
    <row r="23" spans="1:13" ht="12.75">
      <c r="A23" s="52"/>
      <c r="B23" s="6" t="s">
        <v>3536</v>
      </c>
      <c r="C23" s="17">
        <v>707784757</v>
      </c>
      <c r="D23" s="6" t="s">
        <v>2617</v>
      </c>
      <c r="E23" s="6" t="s">
        <v>3537</v>
      </c>
      <c r="F23" s="6" t="s">
        <v>44</v>
      </c>
      <c r="G23" s="7">
        <v>-1362.97</v>
      </c>
      <c r="H23" s="7">
        <v>100</v>
      </c>
      <c r="I23" s="7">
        <v>-4.3300000000000001</v>
      </c>
      <c r="J23" s="8">
        <v>0</v>
      </c>
      <c r="K23" s="8">
        <v>-0.0104</v>
      </c>
      <c r="L23" s="8">
        <v>0</v>
      </c>
      <c r="M23" s="52"/>
    </row>
    <row r="24" spans="1:13" ht="12.75">
      <c r="A24" s="52"/>
      <c r="B24" s="6" t="s">
        <v>3538</v>
      </c>
      <c r="C24" s="17">
        <v>707784765</v>
      </c>
      <c r="D24" s="6" t="s">
        <v>2617</v>
      </c>
      <c r="E24" s="6" t="s">
        <v>3539</v>
      </c>
      <c r="F24" s="6" t="s">
        <v>44</v>
      </c>
      <c r="G24" s="7">
        <v>-1090.77</v>
      </c>
      <c r="H24" s="7">
        <v>100</v>
      </c>
      <c r="I24" s="7">
        <v>-3.46</v>
      </c>
      <c r="J24" s="8">
        <v>0</v>
      </c>
      <c r="K24" s="8">
        <v>-0.0083000000000000001</v>
      </c>
      <c r="L24" s="8">
        <v>0</v>
      </c>
      <c r="M24" s="52"/>
    </row>
    <row r="25" spans="1:13" ht="12.75">
      <c r="A25" s="52"/>
      <c r="B25" s="6" t="s">
        <v>3540</v>
      </c>
      <c r="C25" s="17">
        <v>707775383</v>
      </c>
      <c r="D25" s="6" t="s">
        <v>2617</v>
      </c>
      <c r="E25" s="6" t="s">
        <v>3541</v>
      </c>
      <c r="F25" s="6" t="s">
        <v>44</v>
      </c>
      <c r="G25" s="7">
        <v>-40.759999999999998</v>
      </c>
      <c r="H25" s="7">
        <v>100</v>
      </c>
      <c r="I25" s="7">
        <v>-0.13</v>
      </c>
      <c r="J25" s="8">
        <v>0</v>
      </c>
      <c r="K25" s="8">
        <v>-0.00029999999999999997</v>
      </c>
      <c r="L25" s="8">
        <v>0</v>
      </c>
      <c r="M25" s="52"/>
    </row>
    <row r="26" spans="1:13" ht="12.75">
      <c r="A26" s="52"/>
      <c r="B26" s="6" t="s">
        <v>3542</v>
      </c>
      <c r="C26" s="17">
        <v>707775391</v>
      </c>
      <c r="D26" s="6" t="s">
        <v>2617</v>
      </c>
      <c r="E26" s="6" t="s">
        <v>3543</v>
      </c>
      <c r="F26" s="6" t="s">
        <v>44</v>
      </c>
      <c r="G26" s="7">
        <v>-0.60999999999999999</v>
      </c>
      <c r="H26" s="7">
        <v>100</v>
      </c>
      <c r="I26" s="7">
        <v>0</v>
      </c>
      <c r="J26" s="8">
        <v>0</v>
      </c>
      <c r="K26" s="8">
        <v>0</v>
      </c>
      <c r="L26" s="8">
        <v>0</v>
      </c>
      <c r="M26" s="52"/>
    </row>
    <row r="27" spans="1:13" ht="12.75">
      <c r="A27" s="52"/>
      <c r="B27" s="6" t="s">
        <v>3544</v>
      </c>
      <c r="C27" s="17">
        <v>707781365</v>
      </c>
      <c r="D27" s="6" t="s">
        <v>2617</v>
      </c>
      <c r="E27" s="6" t="s">
        <v>3533</v>
      </c>
      <c r="F27" s="6" t="s">
        <v>44</v>
      </c>
      <c r="G27" s="7">
        <v>-4.1799999999999997</v>
      </c>
      <c r="H27" s="7">
        <v>100</v>
      </c>
      <c r="I27" s="7">
        <v>-0.01</v>
      </c>
      <c r="J27" s="8">
        <v>0</v>
      </c>
      <c r="K27" s="8">
        <v>0</v>
      </c>
      <c r="L27" s="8">
        <v>0</v>
      </c>
      <c r="M27" s="52"/>
    </row>
    <row r="28" spans="1:13" ht="12.75">
      <c r="A28" s="52"/>
      <c r="B28" s="6" t="s">
        <v>3544</v>
      </c>
      <c r="C28" s="17">
        <v>707775409</v>
      </c>
      <c r="D28" s="6" t="s">
        <v>2617</v>
      </c>
      <c r="E28" s="6" t="s">
        <v>3543</v>
      </c>
      <c r="F28" s="6" t="s">
        <v>44</v>
      </c>
      <c r="G28" s="7">
        <v>4.8399999999999999</v>
      </c>
      <c r="H28" s="7">
        <v>100</v>
      </c>
      <c r="I28" s="7">
        <v>0.02</v>
      </c>
      <c r="J28" s="8">
        <v>0</v>
      </c>
      <c r="K28" s="8">
        <v>0</v>
      </c>
      <c r="L28" s="8">
        <v>0</v>
      </c>
      <c r="M28" s="52"/>
    </row>
    <row r="29" spans="1:13" ht="12.75">
      <c r="A29" s="52"/>
      <c r="B29" s="6" t="s">
        <v>3545</v>
      </c>
      <c r="C29" s="17">
        <v>707789970</v>
      </c>
      <c r="D29" s="6" t="s">
        <v>2617</v>
      </c>
      <c r="E29" s="6" t="s">
        <v>3535</v>
      </c>
      <c r="F29" s="6" t="s">
        <v>44</v>
      </c>
      <c r="G29" s="7">
        <v>-2697.0900000000001</v>
      </c>
      <c r="H29" s="7">
        <v>100</v>
      </c>
      <c r="I29" s="7">
        <v>-8.5700000000000003</v>
      </c>
      <c r="J29" s="8">
        <v>0</v>
      </c>
      <c r="K29" s="8">
        <v>-0.020500000000000001</v>
      </c>
      <c r="L29" s="8">
        <v>0</v>
      </c>
      <c r="M29" s="52"/>
    </row>
    <row r="30" spans="1:13" ht="12.75">
      <c r="A30" s="52"/>
      <c r="B30" s="6" t="s">
        <v>3546</v>
      </c>
      <c r="C30" s="17">
        <v>707775417</v>
      </c>
      <c r="D30" s="6" t="s">
        <v>2617</v>
      </c>
      <c r="E30" s="6" t="s">
        <v>3541</v>
      </c>
      <c r="F30" s="6" t="s">
        <v>44</v>
      </c>
      <c r="G30" s="7">
        <v>713.26999999999998</v>
      </c>
      <c r="H30" s="7">
        <v>100</v>
      </c>
      <c r="I30" s="7">
        <v>2.27</v>
      </c>
      <c r="J30" s="8">
        <v>0</v>
      </c>
      <c r="K30" s="8">
        <v>0.0054000000000000003</v>
      </c>
      <c r="L30" s="8">
        <v>0</v>
      </c>
      <c r="M30" s="52"/>
    </row>
    <row r="31" spans="1:13" ht="12.75">
      <c r="A31" s="52"/>
      <c r="B31" s="6" t="s">
        <v>3547</v>
      </c>
      <c r="C31" s="17">
        <v>707784773</v>
      </c>
      <c r="D31" s="6" t="s">
        <v>2617</v>
      </c>
      <c r="E31" s="6" t="s">
        <v>3539</v>
      </c>
      <c r="F31" s="6" t="s">
        <v>44</v>
      </c>
      <c r="G31" s="7">
        <v>-2866.7399999999998</v>
      </c>
      <c r="H31" s="7">
        <v>100</v>
      </c>
      <c r="I31" s="7">
        <v>-9.0999999999999996</v>
      </c>
      <c r="J31" s="8">
        <v>0</v>
      </c>
      <c r="K31" s="8">
        <v>-0.0218</v>
      </c>
      <c r="L31" s="8">
        <v>0</v>
      </c>
      <c r="M31" s="52"/>
    </row>
    <row r="32" spans="1:13" ht="12.75">
      <c r="A32" s="52"/>
      <c r="B32" s="6" t="s">
        <v>3548</v>
      </c>
      <c r="C32" s="17">
        <v>707784781</v>
      </c>
      <c r="D32" s="6" t="s">
        <v>2617</v>
      </c>
      <c r="E32" s="6" t="s">
        <v>3537</v>
      </c>
      <c r="F32" s="6" t="s">
        <v>44</v>
      </c>
      <c r="G32" s="7">
        <v>-2275.8600000000001</v>
      </c>
      <c r="H32" s="7">
        <v>100</v>
      </c>
      <c r="I32" s="7">
        <v>-7.2300000000000004</v>
      </c>
      <c r="J32" s="8">
        <v>0</v>
      </c>
      <c r="K32" s="8">
        <v>-0.017299999999999999</v>
      </c>
      <c r="L32" s="8">
        <v>0</v>
      </c>
      <c r="M32" s="52"/>
    </row>
    <row r="33" spans="1:13" ht="12.75">
      <c r="A33" s="52"/>
      <c r="B33" s="6" t="s">
        <v>3549</v>
      </c>
      <c r="C33" s="17">
        <v>707781373</v>
      </c>
      <c r="D33" s="6" t="s">
        <v>2617</v>
      </c>
      <c r="E33" s="6" t="s">
        <v>3533</v>
      </c>
      <c r="F33" s="6" t="s">
        <v>44</v>
      </c>
      <c r="G33" s="7">
        <v>174.00999999999999</v>
      </c>
      <c r="H33" s="7">
        <v>100</v>
      </c>
      <c r="I33" s="7">
        <v>0.55000000000000004</v>
      </c>
      <c r="J33" s="8">
        <v>0</v>
      </c>
      <c r="K33" s="8">
        <v>0.0012999999999999999</v>
      </c>
      <c r="L33" s="8">
        <v>0</v>
      </c>
      <c r="M33" s="52"/>
    </row>
    <row r="34" spans="1:13" ht="12.75">
      <c r="A34" s="52"/>
      <c r="B34" s="6" t="s">
        <v>3550</v>
      </c>
      <c r="C34" s="17">
        <v>707789988</v>
      </c>
      <c r="D34" s="6" t="s">
        <v>2617</v>
      </c>
      <c r="E34" s="6" t="s">
        <v>3535</v>
      </c>
      <c r="F34" s="6" t="s">
        <v>44</v>
      </c>
      <c r="G34" s="7">
        <v>749776.13</v>
      </c>
      <c r="H34" s="7">
        <v>1</v>
      </c>
      <c r="I34" s="7">
        <v>23.809999999999999</v>
      </c>
      <c r="J34" s="8">
        <v>0</v>
      </c>
      <c r="K34" s="8">
        <v>0.057000000000000002</v>
      </c>
      <c r="L34" s="8">
        <v>0</v>
      </c>
      <c r="M34" s="52"/>
    </row>
    <row r="35" spans="1:13" ht="12.75">
      <c r="A35" s="52"/>
      <c r="B35" s="6" t="s">
        <v>3551</v>
      </c>
      <c r="C35" s="17">
        <v>707784799</v>
      </c>
      <c r="D35" s="6" t="s">
        <v>2617</v>
      </c>
      <c r="E35" s="6" t="s">
        <v>3537</v>
      </c>
      <c r="F35" s="6" t="s">
        <v>44</v>
      </c>
      <c r="G35" s="7">
        <v>993920.03000000003</v>
      </c>
      <c r="H35" s="7">
        <v>1</v>
      </c>
      <c r="I35" s="7">
        <v>31.57</v>
      </c>
      <c r="J35" s="8">
        <v>0</v>
      </c>
      <c r="K35" s="8">
        <v>0.075600000000000001</v>
      </c>
      <c r="L35" s="8">
        <v>0</v>
      </c>
      <c r="M35" s="52"/>
    </row>
    <row r="36" spans="1:13" ht="12.75">
      <c r="A36" s="52"/>
      <c r="B36" s="6" t="s">
        <v>3552</v>
      </c>
      <c r="C36" s="17">
        <v>707784807</v>
      </c>
      <c r="D36" s="6" t="s">
        <v>2617</v>
      </c>
      <c r="E36" s="6" t="s">
        <v>3539</v>
      </c>
      <c r="F36" s="6" t="s">
        <v>44</v>
      </c>
      <c r="G36" s="7">
        <v>816421.91000000003</v>
      </c>
      <c r="H36" s="7">
        <v>1</v>
      </c>
      <c r="I36" s="7">
        <v>25.93</v>
      </c>
      <c r="J36" s="8">
        <v>0</v>
      </c>
      <c r="K36" s="8">
        <v>0.062100000000000002</v>
      </c>
      <c r="L36" s="8">
        <v>0</v>
      </c>
      <c r="M36" s="52"/>
    </row>
    <row r="37" spans="1:13" ht="12.75">
      <c r="A37" s="52"/>
      <c r="B37" s="6" t="s">
        <v>3553</v>
      </c>
      <c r="C37" s="17">
        <v>707784823</v>
      </c>
      <c r="D37" s="6" t="s">
        <v>2617</v>
      </c>
      <c r="E37" s="6" t="s">
        <v>3554</v>
      </c>
      <c r="F37" s="6" t="s">
        <v>44</v>
      </c>
      <c r="G37" s="7">
        <v>76281.679999999993</v>
      </c>
      <c r="H37" s="7">
        <v>16</v>
      </c>
      <c r="I37" s="7">
        <v>38.759999999999998</v>
      </c>
      <c r="J37" s="8">
        <v>0</v>
      </c>
      <c r="K37" s="8">
        <v>0.092799999999999994</v>
      </c>
      <c r="L37" s="8">
        <v>0</v>
      </c>
      <c r="M37" s="52"/>
    </row>
    <row r="38" spans="1:13" ht="12.75">
      <c r="A38" s="52"/>
      <c r="B38" s="6" t="s">
        <v>3555</v>
      </c>
      <c r="C38" s="17">
        <v>707784831</v>
      </c>
      <c r="D38" s="6" t="s">
        <v>2617</v>
      </c>
      <c r="E38" s="6" t="s">
        <v>3554</v>
      </c>
      <c r="F38" s="6" t="s">
        <v>44</v>
      </c>
      <c r="G38" s="7">
        <v>-73061.779999999999</v>
      </c>
      <c r="H38" s="7">
        <v>14</v>
      </c>
      <c r="I38" s="7">
        <v>-32.490000000000002</v>
      </c>
      <c r="J38" s="8">
        <v>0</v>
      </c>
      <c r="K38" s="8">
        <v>-0.077799999999999994</v>
      </c>
      <c r="L38" s="8">
        <v>0</v>
      </c>
      <c r="M38" s="52"/>
    </row>
    <row r="39" spans="1:13" ht="12.75">
      <c r="A39" s="52"/>
      <c r="B39" s="6" t="s">
        <v>3556</v>
      </c>
      <c r="C39" s="17">
        <v>707784849</v>
      </c>
      <c r="D39" s="6" t="s">
        <v>2617</v>
      </c>
      <c r="E39" s="6" t="s">
        <v>3554</v>
      </c>
      <c r="F39" s="6" t="s">
        <v>44</v>
      </c>
      <c r="G39" s="7">
        <v>-4.1799999999999997</v>
      </c>
      <c r="H39" s="7">
        <v>100</v>
      </c>
      <c r="I39" s="7">
        <v>-0.01</v>
      </c>
      <c r="J39" s="8">
        <v>0</v>
      </c>
      <c r="K39" s="8">
        <v>0</v>
      </c>
      <c r="L39" s="8">
        <v>0</v>
      </c>
      <c r="M39" s="52"/>
    </row>
    <row r="40" spans="1:13" ht="12.75">
      <c r="A40" s="52"/>
      <c r="B40" s="6" t="s">
        <v>3557</v>
      </c>
      <c r="C40" s="17">
        <v>707789921</v>
      </c>
      <c r="D40" s="6" t="s">
        <v>2617</v>
      </c>
      <c r="E40" s="6" t="s">
        <v>3558</v>
      </c>
      <c r="F40" s="6" t="s">
        <v>44</v>
      </c>
      <c r="G40" s="7">
        <v>-3.79</v>
      </c>
      <c r="H40" s="7">
        <v>100</v>
      </c>
      <c r="I40" s="7">
        <v>-0.01</v>
      </c>
      <c r="J40" s="8">
        <v>0</v>
      </c>
      <c r="K40" s="8">
        <v>0</v>
      </c>
      <c r="L40" s="8">
        <v>0</v>
      </c>
      <c r="M40" s="52"/>
    </row>
    <row r="41" spans="1:13" ht="12.75">
      <c r="A41" s="52"/>
      <c r="B41" s="6" t="s">
        <v>3559</v>
      </c>
      <c r="C41" s="17">
        <v>707789939</v>
      </c>
      <c r="D41" s="6" t="s">
        <v>2617</v>
      </c>
      <c r="E41" s="6" t="s">
        <v>3560</v>
      </c>
      <c r="F41" s="6" t="s">
        <v>44</v>
      </c>
      <c r="G41" s="7">
        <v>-3.1899999999999999</v>
      </c>
      <c r="H41" s="7">
        <v>100</v>
      </c>
      <c r="I41" s="7">
        <v>-0.01</v>
      </c>
      <c r="J41" s="8">
        <v>0</v>
      </c>
      <c r="K41" s="8">
        <v>0</v>
      </c>
      <c r="L41" s="8">
        <v>0</v>
      </c>
      <c r="M41" s="52"/>
    </row>
    <row r="42" spans="1:13" ht="12.75">
      <c r="A42" s="52"/>
      <c r="B42" s="6" t="s">
        <v>3561</v>
      </c>
      <c r="C42" s="17">
        <v>707789954</v>
      </c>
      <c r="D42" s="6" t="s">
        <v>2617</v>
      </c>
      <c r="E42" s="6" t="s">
        <v>3562</v>
      </c>
      <c r="F42" s="6" t="s">
        <v>44</v>
      </c>
      <c r="G42" s="7">
        <v>-1.0600000000000001</v>
      </c>
      <c r="H42" s="7">
        <v>100</v>
      </c>
      <c r="I42" s="7">
        <v>0</v>
      </c>
      <c r="J42" s="8">
        <v>0</v>
      </c>
      <c r="K42" s="8">
        <v>0</v>
      </c>
      <c r="L42" s="8">
        <v>0</v>
      </c>
      <c r="M42" s="52"/>
    </row>
    <row r="43" spans="1:13" ht="12.75">
      <c r="A43" s="52"/>
      <c r="B43" s="6" t="s">
        <v>3563</v>
      </c>
      <c r="C43" s="17">
        <v>707781324</v>
      </c>
      <c r="D43" s="6" t="s">
        <v>2617</v>
      </c>
      <c r="E43" s="6" t="s">
        <v>3564</v>
      </c>
      <c r="F43" s="6" t="s">
        <v>44</v>
      </c>
      <c r="G43" s="7">
        <v>1282.4100000000001</v>
      </c>
      <c r="H43" s="7">
        <v>100</v>
      </c>
      <c r="I43" s="7">
        <v>4.0700000000000003</v>
      </c>
      <c r="J43" s="8">
        <v>0</v>
      </c>
      <c r="K43" s="8">
        <v>0.0097999999999999997</v>
      </c>
      <c r="L43" s="8">
        <v>0</v>
      </c>
      <c r="M43" s="52"/>
    </row>
    <row r="44" spans="1:13" ht="12.75">
      <c r="A44" s="52"/>
      <c r="B44" s="6" t="s">
        <v>3565</v>
      </c>
      <c r="C44" s="17">
        <v>707781332</v>
      </c>
      <c r="D44" s="6" t="s">
        <v>2617</v>
      </c>
      <c r="E44" s="6" t="s">
        <v>3564</v>
      </c>
      <c r="F44" s="6" t="s">
        <v>44</v>
      </c>
      <c r="G44" s="7">
        <v>-249.63</v>
      </c>
      <c r="H44" s="7">
        <v>100</v>
      </c>
      <c r="I44" s="7">
        <v>-0.79000000000000004</v>
      </c>
      <c r="J44" s="8">
        <v>0</v>
      </c>
      <c r="K44" s="8">
        <v>-0.0019</v>
      </c>
      <c r="L44" s="8">
        <v>0</v>
      </c>
      <c r="M44" s="52"/>
    </row>
    <row r="45" spans="1:13" ht="12.75">
      <c r="A45" s="52"/>
      <c r="B45" s="6" t="s">
        <v>3566</v>
      </c>
      <c r="C45" s="17">
        <v>707781340</v>
      </c>
      <c r="D45" s="6" t="s">
        <v>2617</v>
      </c>
      <c r="E45" s="6" t="s">
        <v>3564</v>
      </c>
      <c r="F45" s="6" t="s">
        <v>44</v>
      </c>
      <c r="G45" s="7">
        <v>-132.03999999999999</v>
      </c>
      <c r="H45" s="7">
        <v>100</v>
      </c>
      <c r="I45" s="7">
        <v>-0.41999999999999998</v>
      </c>
      <c r="J45" s="8">
        <v>0</v>
      </c>
      <c r="K45" s="8">
        <v>-0.001</v>
      </c>
      <c r="L45" s="8">
        <v>0</v>
      </c>
      <c r="M45" s="52"/>
    </row>
    <row r="46" spans="1:13" ht="12.75">
      <c r="A46" s="52"/>
      <c r="B46" s="6" t="s">
        <v>3567</v>
      </c>
      <c r="C46" s="17">
        <v>707789996</v>
      </c>
      <c r="D46" s="6" t="s">
        <v>2617</v>
      </c>
      <c r="E46" s="6" t="s">
        <v>3558</v>
      </c>
      <c r="F46" s="6" t="s">
        <v>44</v>
      </c>
      <c r="G46" s="7">
        <v>-144920.03</v>
      </c>
      <c r="H46" s="7">
        <v>1</v>
      </c>
      <c r="I46" s="7">
        <v>-4.5999999999999996</v>
      </c>
      <c r="J46" s="8">
        <v>0</v>
      </c>
      <c r="K46" s="8">
        <v>-0.010999999999999999</v>
      </c>
      <c r="L46" s="8">
        <v>0</v>
      </c>
      <c r="M46" s="52"/>
    </row>
    <row r="47" spans="1:13" ht="12.75">
      <c r="A47" s="52"/>
      <c r="B47" s="6" t="s">
        <v>3568</v>
      </c>
      <c r="C47" s="17">
        <v>707785838</v>
      </c>
      <c r="D47" s="6" t="s">
        <v>2617</v>
      </c>
      <c r="E47" s="6" t="s">
        <v>3535</v>
      </c>
      <c r="F47" s="6" t="s">
        <v>49</v>
      </c>
      <c r="G47" s="7">
        <v>367580.88</v>
      </c>
      <c r="H47" s="7">
        <v>1</v>
      </c>
      <c r="I47" s="7">
        <v>12.949999999999999</v>
      </c>
      <c r="J47" s="8">
        <v>0</v>
      </c>
      <c r="K47" s="8">
        <v>0.031</v>
      </c>
      <c r="L47" s="8">
        <v>0</v>
      </c>
      <c r="M47" s="52"/>
    </row>
    <row r="48" spans="1:13" ht="12.75">
      <c r="A48" s="52"/>
      <c r="B48" s="6" t="s">
        <v>3569</v>
      </c>
      <c r="C48" s="17">
        <v>707785846</v>
      </c>
      <c r="D48" s="6" t="s">
        <v>2617</v>
      </c>
      <c r="E48" s="6" t="s">
        <v>3535</v>
      </c>
      <c r="F48" s="6" t="s">
        <v>49</v>
      </c>
      <c r="G48" s="7">
        <v>-1328.99</v>
      </c>
      <c r="H48" s="7">
        <v>100</v>
      </c>
      <c r="I48" s="7">
        <v>-4.6799999999999997</v>
      </c>
      <c r="J48" s="8">
        <v>0</v>
      </c>
      <c r="K48" s="8">
        <v>-0.0112</v>
      </c>
      <c r="L48" s="8">
        <v>0</v>
      </c>
      <c r="M48" s="52"/>
    </row>
    <row r="49" spans="1:13" ht="12.75">
      <c r="A49" s="52"/>
      <c r="B49" s="6" t="s">
        <v>3559</v>
      </c>
      <c r="C49" s="17">
        <v>707789947</v>
      </c>
      <c r="D49" s="6" t="s">
        <v>2617</v>
      </c>
      <c r="E49" s="6" t="s">
        <v>3560</v>
      </c>
      <c r="F49" s="6" t="s">
        <v>44</v>
      </c>
      <c r="G49" s="7">
        <v>-2.2799999999999998</v>
      </c>
      <c r="H49" s="7">
        <v>100</v>
      </c>
      <c r="I49" s="7">
        <v>-0.01</v>
      </c>
      <c r="J49" s="8">
        <v>0</v>
      </c>
      <c r="K49" s="8">
        <v>0</v>
      </c>
      <c r="L49" s="8">
        <v>0</v>
      </c>
      <c r="M49" s="52"/>
    </row>
    <row r="50" spans="1:13" ht="12.75">
      <c r="A50" s="52"/>
      <c r="B50" s="13" t="s">
        <v>2622</v>
      </c>
      <c r="C50" s="14"/>
      <c r="D50" s="13"/>
      <c r="E50" s="13"/>
      <c r="F50" s="13"/>
      <c r="G50" s="15">
        <v>0</v>
      </c>
      <c r="I50" s="15">
        <v>0</v>
      </c>
      <c r="K50" s="16">
        <v>0</v>
      </c>
      <c r="L50" s="16">
        <v>0</v>
      </c>
      <c r="M50" s="52"/>
    </row>
    <row r="51" spans="1:13" ht="12.75">
      <c r="A51" s="52"/>
      <c r="B51" s="13" t="s">
        <v>2386</v>
      </c>
      <c r="C51" s="14"/>
      <c r="D51" s="13"/>
      <c r="E51" s="13"/>
      <c r="F51" s="13"/>
      <c r="G51" s="15">
        <v>0</v>
      </c>
      <c r="I51" s="15">
        <v>0</v>
      </c>
      <c r="K51" s="16">
        <v>0</v>
      </c>
      <c r="L51" s="16">
        <v>0</v>
      </c>
      <c r="M51" s="52"/>
    </row>
    <row r="52" spans="1:13" ht="12.75">
      <c r="A52" s="52"/>
      <c r="B52" s="3" t="s">
        <v>3570</v>
      </c>
      <c r="C52" s="12"/>
      <c r="D52" s="3"/>
      <c r="E52" s="3"/>
      <c r="F52" s="3"/>
      <c r="G52" s="9">
        <v>4752714.79</v>
      </c>
      <c r="I52" s="9">
        <v>407.57999999999998</v>
      </c>
      <c r="K52" s="10">
        <v>0.97599999999999998</v>
      </c>
      <c r="L52" s="10">
        <v>0.00020000000000000001</v>
      </c>
      <c r="M52" s="52"/>
    </row>
    <row r="53" spans="1:13" ht="12.75">
      <c r="A53" s="52"/>
      <c r="B53" s="13" t="s">
        <v>2615</v>
      </c>
      <c r="C53" s="14"/>
      <c r="D53" s="13"/>
      <c r="E53" s="13"/>
      <c r="F53" s="13"/>
      <c r="G53" s="15">
        <v>14129.200000000001</v>
      </c>
      <c r="I53" s="15">
        <v>45.57</v>
      </c>
      <c r="K53" s="16">
        <v>0.1091</v>
      </c>
      <c r="L53" s="16">
        <v>0</v>
      </c>
      <c r="M53" s="52"/>
    </row>
    <row r="54" spans="1:13" ht="12.75">
      <c r="A54" s="52"/>
      <c r="B54" s="6" t="s">
        <v>3571</v>
      </c>
      <c r="C54" s="17">
        <v>707697603</v>
      </c>
      <c r="D54" s="6" t="s">
        <v>2617</v>
      </c>
      <c r="E54" s="6" t="s">
        <v>3420</v>
      </c>
      <c r="F54" s="6" t="s">
        <v>44</v>
      </c>
      <c r="G54" s="7">
        <v>828.75999999999999</v>
      </c>
      <c r="H54" s="7">
        <v>61</v>
      </c>
      <c r="I54" s="7">
        <v>1.6100000000000001</v>
      </c>
      <c r="J54" s="8">
        <v>4.8199999999999996E-06</v>
      </c>
      <c r="K54" s="8">
        <v>0.0038</v>
      </c>
      <c r="L54" s="8">
        <v>0</v>
      </c>
      <c r="M54" s="52"/>
    </row>
    <row r="55" spans="1:13" ht="12.75">
      <c r="A55" s="52"/>
      <c r="B55" s="6" t="s">
        <v>3572</v>
      </c>
      <c r="C55" s="17">
        <v>707705711</v>
      </c>
      <c r="D55" s="6" t="s">
        <v>2617</v>
      </c>
      <c r="E55" s="6" t="s">
        <v>3573</v>
      </c>
      <c r="F55" s="6" t="s">
        <v>44</v>
      </c>
      <c r="G55" s="7">
        <v>4105.7700000000004</v>
      </c>
      <c r="H55" s="7">
        <v>91</v>
      </c>
      <c r="I55" s="7">
        <v>11.869999999999999</v>
      </c>
      <c r="J55" s="8">
        <v>0.00020000000000000001</v>
      </c>
      <c r="K55" s="8">
        <v>0.028400000000000002</v>
      </c>
      <c r="L55" s="8">
        <v>0</v>
      </c>
      <c r="M55" s="52"/>
    </row>
    <row r="56" spans="1:13" ht="12.75">
      <c r="A56" s="52"/>
      <c r="B56" s="6" t="s">
        <v>3574</v>
      </c>
      <c r="C56" s="17">
        <v>707708103</v>
      </c>
      <c r="D56" s="6" t="s">
        <v>2617</v>
      </c>
      <c r="E56" s="6" t="s">
        <v>3420</v>
      </c>
      <c r="F56" s="6" t="s">
        <v>44</v>
      </c>
      <c r="G56" s="7">
        <v>4558.7200000000003</v>
      </c>
      <c r="H56" s="7">
        <v>179</v>
      </c>
      <c r="I56" s="7">
        <v>25.920000000000002</v>
      </c>
      <c r="J56" s="8">
        <v>0.00020000000000000001</v>
      </c>
      <c r="K56" s="8">
        <v>0.062100000000000002</v>
      </c>
      <c r="L56" s="8">
        <v>0</v>
      </c>
      <c r="M56" s="52"/>
    </row>
    <row r="57" spans="1:13" ht="12.75">
      <c r="A57" s="52"/>
      <c r="B57" s="6" t="s">
        <v>3575</v>
      </c>
      <c r="C57" s="17">
        <v>707739637</v>
      </c>
      <c r="D57" s="6" t="s">
        <v>2617</v>
      </c>
      <c r="E57" s="6" t="s">
        <v>3422</v>
      </c>
      <c r="F57" s="6" t="s">
        <v>44</v>
      </c>
      <c r="G57" s="7">
        <v>4635.9499999999998</v>
      </c>
      <c r="H57" s="7">
        <v>42</v>
      </c>
      <c r="I57" s="7">
        <v>6.1799999999999997</v>
      </c>
      <c r="J57" s="8">
        <v>0</v>
      </c>
      <c r="K57" s="8">
        <v>0.014800000000000001</v>
      </c>
      <c r="L57" s="8">
        <v>0</v>
      </c>
      <c r="M57" s="52"/>
    </row>
    <row r="58" spans="1:13" ht="12.75">
      <c r="A58" s="52"/>
      <c r="B58" s="13" t="s">
        <v>3234</v>
      </c>
      <c r="C58" s="14"/>
      <c r="D58" s="13"/>
      <c r="E58" s="13"/>
      <c r="F58" s="13"/>
      <c r="G58" s="15">
        <v>0</v>
      </c>
      <c r="I58" s="15">
        <v>0</v>
      </c>
      <c r="K58" s="16">
        <v>0</v>
      </c>
      <c r="L58" s="16">
        <v>0</v>
      </c>
      <c r="M58" s="52"/>
    </row>
    <row r="59" spans="1:13" ht="12.75">
      <c r="A59" s="52"/>
      <c r="B59" s="13" t="s">
        <v>2622</v>
      </c>
      <c r="C59" s="14"/>
      <c r="D59" s="13"/>
      <c r="E59" s="13"/>
      <c r="F59" s="13"/>
      <c r="G59" s="15">
        <v>0</v>
      </c>
      <c r="I59" s="15">
        <v>0</v>
      </c>
      <c r="K59" s="16">
        <v>0</v>
      </c>
      <c r="L59" s="16">
        <v>0</v>
      </c>
      <c r="M59" s="52"/>
    </row>
    <row r="60" spans="1:13" ht="12.75">
      <c r="A60" s="52"/>
      <c r="B60" s="13" t="s">
        <v>3235</v>
      </c>
      <c r="C60" s="14"/>
      <c r="D60" s="13"/>
      <c r="E60" s="13"/>
      <c r="F60" s="13"/>
      <c r="G60" s="15">
        <v>0</v>
      </c>
      <c r="I60" s="15">
        <v>0</v>
      </c>
      <c r="K60" s="16">
        <v>0</v>
      </c>
      <c r="L60" s="16">
        <v>0</v>
      </c>
      <c r="M60" s="52"/>
    </row>
    <row r="61" spans="1:13" ht="12.75">
      <c r="A61" s="52"/>
      <c r="B61" s="13" t="s">
        <v>2386</v>
      </c>
      <c r="C61" s="14"/>
      <c r="D61" s="13"/>
      <c r="E61" s="13"/>
      <c r="F61" s="13"/>
      <c r="G61" s="15">
        <v>4738585.5899999999</v>
      </c>
      <c r="I61" s="15">
        <v>362</v>
      </c>
      <c r="K61" s="16">
        <v>0.8669</v>
      </c>
      <c r="L61" s="16">
        <v>0.00020000000000000001</v>
      </c>
      <c r="M61" s="52"/>
    </row>
    <row r="62" spans="1:13" ht="12.75">
      <c r="A62" s="52"/>
      <c r="B62" s="6" t="s">
        <v>3576</v>
      </c>
      <c r="C62" s="17" t="s">
        <v>1737</v>
      </c>
      <c r="D62" s="6" t="s">
        <v>2617</v>
      </c>
      <c r="E62" s="6"/>
      <c r="F62" s="6" t="s">
        <v>44</v>
      </c>
      <c r="G62" s="7">
        <v>4223062.1699999999</v>
      </c>
      <c r="H62" s="7">
        <v>1.98</v>
      </c>
      <c r="I62" s="7">
        <v>265.56999999999999</v>
      </c>
      <c r="J62" s="8">
        <v>0.074700000000000003</v>
      </c>
      <c r="K62" s="8">
        <v>0.63590000000000002</v>
      </c>
      <c r="L62" s="8">
        <v>0.00020000000000000001</v>
      </c>
      <c r="M62" s="52"/>
    </row>
    <row r="63" spans="1:13" ht="12.75">
      <c r="A63" s="52"/>
      <c r="B63" s="6" t="s">
        <v>3577</v>
      </c>
      <c r="C63" s="17">
        <v>707752663</v>
      </c>
      <c r="D63" s="6" t="s">
        <v>2617</v>
      </c>
      <c r="E63" s="6" t="s">
        <v>3578</v>
      </c>
      <c r="F63" s="6" t="s">
        <v>44</v>
      </c>
      <c r="G63" s="7">
        <v>515523.41999999998</v>
      </c>
      <c r="H63" s="7">
        <v>5.8899999999999997</v>
      </c>
      <c r="I63" s="7">
        <v>96.439999999999998</v>
      </c>
      <c r="J63" s="8">
        <v>0</v>
      </c>
      <c r="K63" s="8">
        <v>0.23089999999999999</v>
      </c>
      <c r="L63" s="8">
        <v>0.00010000000000000001</v>
      </c>
      <c r="M63" s="52"/>
    </row>
    <row r="64" spans="1:2" ht="12.75">
      <c r="A64" s="52"/>
      <c r="B64" s="6" t="s">
        <v>191</v>
      </c>
    </row>
    <row r="65" spans="2:12" ht="12.75">
      <c r="B65" s="51" t="s">
        <v>4688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2:6" ht="12.75">
      <c r="B66" s="6"/>
      <c r="C66" s="17"/>
      <c r="D66" s="6"/>
      <c r="E66" s="6"/>
      <c r="F66" s="6"/>
    </row>
    <row r="67" spans="2:2" ht="12.75">
      <c r="B67" s="5" t="s">
        <v>4701</v>
      </c>
    </row>
    <row r="68" spans="2:2" ht="12.75">
      <c r="B68" s="5" t="s">
        <v>4697</v>
      </c>
    </row>
    <row r="69" spans="2:2" ht="12.75">
      <c r="B69" s="5" t="s">
        <v>4698</v>
      </c>
    </row>
    <row r="70" spans="2:2" ht="12.75">
      <c r="B70" s="5" t="s">
        <v>4699</v>
      </c>
    </row>
    <row r="71" spans="2:2" ht="12.75">
      <c r="B71" t="s">
        <v>4700</v>
      </c>
    </row>
  </sheetData>
  <mergeCells count="4">
    <mergeCell ref="B6:L6"/>
    <mergeCell ref="A7:A64"/>
    <mergeCell ref="B65:L65"/>
    <mergeCell ref="M7:M63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6019cd4-050b-47fd-967c-5aa43fbf00ce}">
  <sheetPr codeName="גיליון2"/>
  <dimension ref="A1:M112"/>
  <sheetViews>
    <sheetView rightToLeft="1" workbookViewId="0" topLeftCell="A1">
      <selection pane="topLeft" activeCell="B108" sqref="B108:B112"/>
    </sheetView>
  </sheetViews>
  <sheetFormatPr defaultColWidth="9.14428571428571" defaultRowHeight="12.75"/>
  <cols>
    <col min="2" max="2" width="44.7142857142857" customWidth="1"/>
    <col min="3" max="3" width="12.7142857142857" customWidth="1"/>
    <col min="4" max="4" width="13.7142857142857" customWidth="1"/>
    <col min="5" max="5" width="9.71428571428571" customWidth="1"/>
    <col min="6" max="6" width="12.7142857142857" customWidth="1"/>
    <col min="7" max="7" width="17.7142857142857" customWidth="1"/>
    <col min="8" max="8" width="18.5714285714286" style="40" customWidth="1"/>
    <col min="9" max="9" width="20.4285714285714" style="40" customWidth="1"/>
    <col min="10" max="10" width="20" style="40" customWidth="1"/>
    <col min="11" max="11" width="30.7142857142857" style="40" customWidth="1"/>
    <col min="12" max="12" width="24.4285714285714" style="40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2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2" ht="15.75">
      <c r="A7" s="52" t="s">
        <v>4686</v>
      </c>
      <c r="B7" s="2" t="s">
        <v>87</v>
      </c>
    </row>
    <row r="8" spans="1:13" ht="13.5" thickBot="1">
      <c r="A8" s="52"/>
      <c r="B8" s="4" t="s">
        <v>88</v>
      </c>
      <c r="C8" s="4" t="s">
        <v>89</v>
      </c>
      <c r="D8" s="4" t="s">
        <v>90</v>
      </c>
      <c r="E8" s="4" t="s">
        <v>91</v>
      </c>
      <c r="F8" s="4" t="s">
        <v>92</v>
      </c>
      <c r="G8" s="4" t="s">
        <v>93</v>
      </c>
      <c r="H8" s="41" t="s">
        <v>4702</v>
      </c>
      <c r="I8" s="41" t="s">
        <v>4703</v>
      </c>
      <c r="J8" s="41" t="s">
        <v>4704</v>
      </c>
      <c r="K8" s="41" t="s">
        <v>4705</v>
      </c>
      <c r="L8" s="41" t="s">
        <v>4706</v>
      </c>
      <c r="M8" s="52" t="s">
        <v>4687</v>
      </c>
    </row>
    <row r="9" spans="1:13" ht="13.5" thickTop="1">
      <c r="A9" s="52"/>
      <c r="B9" s="3" t="s">
        <v>94</v>
      </c>
      <c r="C9" s="12"/>
      <c r="D9" s="3"/>
      <c r="E9" s="3"/>
      <c r="F9" s="3"/>
      <c r="G9" s="3"/>
      <c r="I9" s="42">
        <v>0.0030000000000000001</v>
      </c>
      <c r="J9" s="43">
        <v>235265.07000000001</v>
      </c>
      <c r="K9" s="42">
        <v>1</v>
      </c>
      <c r="L9" s="42">
        <v>0.14399999999999999</v>
      </c>
      <c r="M9" s="52"/>
    </row>
    <row r="10" spans="1:13" ht="12.75">
      <c r="A10" s="52"/>
      <c r="B10" s="3" t="s">
        <v>95</v>
      </c>
      <c r="C10" s="12"/>
      <c r="D10" s="3"/>
      <c r="E10" s="3"/>
      <c r="F10" s="3"/>
      <c r="G10" s="3"/>
      <c r="I10" s="42">
        <v>0.0030000000000000001</v>
      </c>
      <c r="J10" s="43">
        <v>235265.07000000001</v>
      </c>
      <c r="K10" s="42">
        <v>1</v>
      </c>
      <c r="L10" s="42">
        <v>0.14399999999999999</v>
      </c>
      <c r="M10" s="52"/>
    </row>
    <row r="11" spans="1:13" ht="12.75">
      <c r="A11" s="52"/>
      <c r="B11" s="13" t="s">
        <v>96</v>
      </c>
      <c r="C11" s="14"/>
      <c r="D11" s="13"/>
      <c r="E11" s="13"/>
      <c r="F11" s="13"/>
      <c r="G11" s="13"/>
      <c r="J11" s="44">
        <v>48829.599999999999</v>
      </c>
      <c r="K11" s="45">
        <v>0.20760000000000001</v>
      </c>
      <c r="L11" s="45">
        <v>0.029899999999999999</v>
      </c>
      <c r="M11" s="52"/>
    </row>
    <row r="12" spans="1:13" ht="12.75">
      <c r="A12" s="52"/>
      <c r="B12" s="6" t="s">
        <v>97</v>
      </c>
      <c r="C12" s="17">
        <v>4</v>
      </c>
      <c r="D12" s="18">
        <v>20</v>
      </c>
      <c r="E12" s="6" t="s">
        <v>98</v>
      </c>
      <c r="F12" s="6" t="s">
        <v>99</v>
      </c>
      <c r="G12" s="6" t="s">
        <v>100</v>
      </c>
      <c r="H12" s="46">
        <v>0</v>
      </c>
      <c r="J12" s="47">
        <v>48829.599999999999</v>
      </c>
      <c r="K12" s="48">
        <v>0.20760000000000001</v>
      </c>
      <c r="L12" s="48">
        <v>0.029899999999999999</v>
      </c>
      <c r="M12" s="52"/>
    </row>
    <row r="13" spans="1:13" ht="12.75">
      <c r="A13" s="52"/>
      <c r="B13" s="13" t="s">
        <v>101</v>
      </c>
      <c r="C13" s="14"/>
      <c r="D13" s="13"/>
      <c r="E13" s="13"/>
      <c r="F13" s="13"/>
      <c r="G13" s="13"/>
      <c r="J13" s="44">
        <v>18728.360000000001</v>
      </c>
      <c r="K13" s="45">
        <v>0.079600000000000004</v>
      </c>
      <c r="L13" s="45">
        <v>0.0115</v>
      </c>
      <c r="M13" s="52"/>
    </row>
    <row r="14" spans="1:13" ht="12.75">
      <c r="A14" s="52"/>
      <c r="B14" s="6" t="s">
        <v>102</v>
      </c>
      <c r="C14" s="17">
        <v>707722104</v>
      </c>
      <c r="D14" s="18">
        <v>20</v>
      </c>
      <c r="E14" s="6" t="s">
        <v>103</v>
      </c>
      <c r="F14" s="6" t="s">
        <v>99</v>
      </c>
      <c r="G14" s="6" t="s">
        <v>44</v>
      </c>
      <c r="H14" s="46">
        <v>0</v>
      </c>
      <c r="J14" s="47">
        <v>12.710000000000001</v>
      </c>
      <c r="K14" s="48">
        <v>0.00010000000000000001</v>
      </c>
      <c r="L14" s="48">
        <v>0</v>
      </c>
      <c r="M14" s="52"/>
    </row>
    <row r="15" spans="1:13" ht="12.75">
      <c r="A15" s="52"/>
      <c r="B15" s="6" t="s">
        <v>104</v>
      </c>
      <c r="C15" s="17">
        <v>3010</v>
      </c>
      <c r="D15" s="18">
        <v>20</v>
      </c>
      <c r="E15" s="6" t="s">
        <v>98</v>
      </c>
      <c r="F15" s="6" t="s">
        <v>99</v>
      </c>
      <c r="G15" s="6" t="s">
        <v>49</v>
      </c>
      <c r="H15" s="46">
        <v>0</v>
      </c>
      <c r="J15" s="47">
        <v>1096.55</v>
      </c>
      <c r="K15" s="48">
        <v>0.0047000000000000002</v>
      </c>
      <c r="L15" s="48">
        <v>0.00069999999999999999</v>
      </c>
      <c r="M15" s="52"/>
    </row>
    <row r="16" spans="1:13" ht="12.75">
      <c r="A16" s="52"/>
      <c r="B16" s="6" t="s">
        <v>104</v>
      </c>
      <c r="C16" s="17">
        <v>1010</v>
      </c>
      <c r="D16" s="18">
        <v>20</v>
      </c>
      <c r="E16" s="6" t="s">
        <v>98</v>
      </c>
      <c r="F16" s="6" t="s">
        <v>99</v>
      </c>
      <c r="G16" s="6" t="s">
        <v>49</v>
      </c>
      <c r="H16" s="46">
        <v>0</v>
      </c>
      <c r="J16" s="47">
        <v>470.57999999999998</v>
      </c>
      <c r="K16" s="48">
        <v>0.002</v>
      </c>
      <c r="L16" s="48">
        <v>0.00029999999999999997</v>
      </c>
      <c r="M16" s="52"/>
    </row>
    <row r="17" spans="1:13" ht="12.75">
      <c r="A17" s="52"/>
      <c r="B17" s="6" t="s">
        <v>105</v>
      </c>
      <c r="C17" s="17">
        <v>3015</v>
      </c>
      <c r="D17" s="18">
        <v>20</v>
      </c>
      <c r="E17" s="6" t="s">
        <v>98</v>
      </c>
      <c r="F17" s="6" t="s">
        <v>99</v>
      </c>
      <c r="G17" s="6" t="s">
        <v>54</v>
      </c>
      <c r="H17" s="46">
        <v>0</v>
      </c>
      <c r="J17" s="47">
        <v>20.350000000000001</v>
      </c>
      <c r="K17" s="48">
        <v>0.00010000000000000001</v>
      </c>
      <c r="L17" s="48">
        <v>0</v>
      </c>
      <c r="M17" s="52"/>
    </row>
    <row r="18" spans="1:13" ht="12.75">
      <c r="A18" s="52"/>
      <c r="B18" s="6" t="s">
        <v>106</v>
      </c>
      <c r="C18" s="17">
        <v>3001</v>
      </c>
      <c r="D18" s="18">
        <v>20</v>
      </c>
      <c r="E18" s="6" t="s">
        <v>98</v>
      </c>
      <c r="F18" s="6" t="s">
        <v>99</v>
      </c>
      <c r="G18" s="6" t="s">
        <v>44</v>
      </c>
      <c r="H18" s="46">
        <v>0</v>
      </c>
      <c r="J18" s="47">
        <v>14653.610000000001</v>
      </c>
      <c r="K18" s="48">
        <v>0.062300000000000001</v>
      </c>
      <c r="L18" s="48">
        <v>0.0089999999999999993</v>
      </c>
      <c r="M18" s="52"/>
    </row>
    <row r="19" spans="1:13" ht="12.75">
      <c r="A19" s="52"/>
      <c r="B19" s="6" t="s">
        <v>106</v>
      </c>
      <c r="C19" s="17">
        <v>14</v>
      </c>
      <c r="D19" s="18">
        <v>20</v>
      </c>
      <c r="E19" s="6" t="s">
        <v>98</v>
      </c>
      <c r="F19" s="6" t="s">
        <v>99</v>
      </c>
      <c r="G19" s="6" t="s">
        <v>44</v>
      </c>
      <c r="H19" s="46">
        <v>0</v>
      </c>
      <c r="J19" s="47">
        <v>545.00999999999999</v>
      </c>
      <c r="K19" s="48">
        <v>0.0023</v>
      </c>
      <c r="L19" s="48">
        <v>0.00029999999999999997</v>
      </c>
      <c r="M19" s="52"/>
    </row>
    <row r="20" spans="1:13" ht="12.75">
      <c r="A20" s="52"/>
      <c r="B20" s="6" t="s">
        <v>107</v>
      </c>
      <c r="C20" s="17">
        <v>3032</v>
      </c>
      <c r="D20" s="18">
        <v>20</v>
      </c>
      <c r="E20" s="6" t="s">
        <v>98</v>
      </c>
      <c r="F20" s="6" t="s">
        <v>99</v>
      </c>
      <c r="G20" s="6" t="s">
        <v>71</v>
      </c>
      <c r="H20" s="46">
        <v>0</v>
      </c>
      <c r="J20" s="47">
        <v>11.890000000000001</v>
      </c>
      <c r="K20" s="48">
        <v>0.00010000000000000001</v>
      </c>
      <c r="L20" s="48">
        <v>0</v>
      </c>
      <c r="M20" s="52"/>
    </row>
    <row r="21" spans="1:13" ht="12.75">
      <c r="A21" s="52"/>
      <c r="B21" s="6" t="s">
        <v>108</v>
      </c>
      <c r="C21" s="17">
        <v>3030</v>
      </c>
      <c r="D21" s="18">
        <v>20</v>
      </c>
      <c r="E21" s="6" t="s">
        <v>98</v>
      </c>
      <c r="F21" s="6" t="s">
        <v>99</v>
      </c>
      <c r="G21" s="6" t="s">
        <v>69</v>
      </c>
      <c r="H21" s="46">
        <v>0</v>
      </c>
      <c r="J21" s="47">
        <v>21.870000000000001</v>
      </c>
      <c r="K21" s="48">
        <v>0.00010000000000000001</v>
      </c>
      <c r="L21" s="48">
        <v>0</v>
      </c>
      <c r="M21" s="52"/>
    </row>
    <row r="22" spans="1:13" ht="12.75">
      <c r="A22" s="52"/>
      <c r="B22" s="6" t="s">
        <v>109</v>
      </c>
      <c r="C22" s="17">
        <v>3009</v>
      </c>
      <c r="D22" s="18">
        <v>20</v>
      </c>
      <c r="E22" s="6" t="s">
        <v>98</v>
      </c>
      <c r="F22" s="6" t="s">
        <v>99</v>
      </c>
      <c r="G22" s="6" t="s">
        <v>48</v>
      </c>
      <c r="H22" s="46">
        <v>0</v>
      </c>
      <c r="J22" s="47">
        <v>0.059999999999999998</v>
      </c>
      <c r="K22" s="48">
        <v>0</v>
      </c>
      <c r="L22" s="48">
        <v>0</v>
      </c>
      <c r="M22" s="52"/>
    </row>
    <row r="23" spans="1:13" ht="12.75">
      <c r="A23" s="52"/>
      <c r="B23" s="6" t="s">
        <v>110</v>
      </c>
      <c r="C23" s="17">
        <v>3035</v>
      </c>
      <c r="D23" s="18">
        <v>20</v>
      </c>
      <c r="E23" s="6" t="s">
        <v>98</v>
      </c>
      <c r="F23" s="6" t="s">
        <v>99</v>
      </c>
      <c r="G23" s="6" t="s">
        <v>74</v>
      </c>
      <c r="H23" s="46">
        <v>0</v>
      </c>
      <c r="J23" s="47">
        <v>0.28000000000000003</v>
      </c>
      <c r="K23" s="48">
        <v>0</v>
      </c>
      <c r="L23" s="48">
        <v>0</v>
      </c>
      <c r="M23" s="52"/>
    </row>
    <row r="24" spans="1:13" ht="12.75">
      <c r="A24" s="52"/>
      <c r="B24" s="6" t="s">
        <v>111</v>
      </c>
      <c r="C24" s="17">
        <v>5010</v>
      </c>
      <c r="D24" s="18">
        <v>20</v>
      </c>
      <c r="E24" s="6" t="s">
        <v>98</v>
      </c>
      <c r="F24" s="6" t="s">
        <v>99</v>
      </c>
      <c r="G24" s="6" t="s">
        <v>49</v>
      </c>
      <c r="H24" s="46">
        <v>0</v>
      </c>
      <c r="J24" s="47">
        <v>17.449999999999999</v>
      </c>
      <c r="K24" s="48">
        <v>0.00010000000000000001</v>
      </c>
      <c r="L24" s="48">
        <v>0</v>
      </c>
      <c r="M24" s="52"/>
    </row>
    <row r="25" spans="1:13" ht="12.75">
      <c r="A25" s="52"/>
      <c r="B25" s="6" t="s">
        <v>112</v>
      </c>
      <c r="C25" s="17">
        <v>3002</v>
      </c>
      <c r="D25" s="18">
        <v>20</v>
      </c>
      <c r="E25" s="6" t="s">
        <v>98</v>
      </c>
      <c r="F25" s="6" t="s">
        <v>99</v>
      </c>
      <c r="G25" s="6" t="s">
        <v>45</v>
      </c>
      <c r="H25" s="46">
        <v>0</v>
      </c>
      <c r="J25" s="47">
        <v>59.719999999999999</v>
      </c>
      <c r="K25" s="48">
        <v>0.00029999999999999997</v>
      </c>
      <c r="L25" s="48">
        <v>0</v>
      </c>
      <c r="M25" s="52"/>
    </row>
    <row r="26" spans="1:13" ht="12.75">
      <c r="A26" s="52"/>
      <c r="B26" s="6" t="s">
        <v>113</v>
      </c>
      <c r="C26" s="17">
        <v>3018</v>
      </c>
      <c r="D26" s="18">
        <v>20</v>
      </c>
      <c r="E26" s="6" t="s">
        <v>98</v>
      </c>
      <c r="F26" s="6" t="s">
        <v>99</v>
      </c>
      <c r="G26" s="6" t="s">
        <v>57</v>
      </c>
      <c r="H26" s="46">
        <v>0</v>
      </c>
      <c r="J26" s="47">
        <v>17.170000000000002</v>
      </c>
      <c r="K26" s="48">
        <v>0.00010000000000000001</v>
      </c>
      <c r="L26" s="48">
        <v>0</v>
      </c>
      <c r="M26" s="52"/>
    </row>
    <row r="27" spans="1:13" ht="12.75">
      <c r="A27" s="52"/>
      <c r="B27" s="6" t="s">
        <v>114</v>
      </c>
      <c r="C27" s="17">
        <v>3011</v>
      </c>
      <c r="D27" s="18">
        <v>20</v>
      </c>
      <c r="E27" s="6" t="s">
        <v>98</v>
      </c>
      <c r="F27" s="6" t="s">
        <v>99</v>
      </c>
      <c r="G27" s="6" t="s">
        <v>50</v>
      </c>
      <c r="H27" s="46">
        <v>0</v>
      </c>
      <c r="J27" s="47">
        <v>3.25</v>
      </c>
      <c r="K27" s="48">
        <v>0</v>
      </c>
      <c r="L27" s="48">
        <v>0</v>
      </c>
      <c r="M27" s="52"/>
    </row>
    <row r="28" spans="1:13" ht="12.75">
      <c r="A28" s="52"/>
      <c r="B28" s="6" t="s">
        <v>115</v>
      </c>
      <c r="C28" s="17">
        <v>3004</v>
      </c>
      <c r="D28" s="18">
        <v>20</v>
      </c>
      <c r="E28" s="6" t="s">
        <v>98</v>
      </c>
      <c r="F28" s="6" t="s">
        <v>99</v>
      </c>
      <c r="G28" s="6" t="s">
        <v>46</v>
      </c>
      <c r="H28" s="46">
        <v>0</v>
      </c>
      <c r="J28" s="47">
        <v>978.08000000000004</v>
      </c>
      <c r="K28" s="48">
        <v>0.0041999999999999997</v>
      </c>
      <c r="L28" s="48">
        <v>0.00059999999999999995</v>
      </c>
      <c r="M28" s="52"/>
    </row>
    <row r="29" spans="1:13" ht="12.75">
      <c r="A29" s="52"/>
      <c r="B29" s="6" t="s">
        <v>116</v>
      </c>
      <c r="C29" s="17">
        <v>1004</v>
      </c>
      <c r="D29" s="18">
        <v>20</v>
      </c>
      <c r="E29" s="6" t="s">
        <v>98</v>
      </c>
      <c r="F29" s="6" t="s">
        <v>99</v>
      </c>
      <c r="G29" s="6" t="s">
        <v>46</v>
      </c>
      <c r="H29" s="46">
        <v>0</v>
      </c>
      <c r="J29" s="47">
        <v>805.57000000000005</v>
      </c>
      <c r="K29" s="48">
        <v>0.0033999999999999998</v>
      </c>
      <c r="L29" s="48">
        <v>0.00050000000000000001</v>
      </c>
      <c r="M29" s="52"/>
    </row>
    <row r="30" spans="1:13" ht="12.75">
      <c r="A30" s="52"/>
      <c r="B30" s="6" t="s">
        <v>117</v>
      </c>
      <c r="C30" s="17">
        <v>3007</v>
      </c>
      <c r="D30" s="18">
        <v>20</v>
      </c>
      <c r="E30" s="6" t="s">
        <v>98</v>
      </c>
      <c r="F30" s="6" t="s">
        <v>99</v>
      </c>
      <c r="G30" s="6" t="s">
        <v>47</v>
      </c>
      <c r="H30" s="46">
        <v>0</v>
      </c>
      <c r="J30" s="47">
        <v>11.43</v>
      </c>
      <c r="K30" s="48">
        <v>0</v>
      </c>
      <c r="L30" s="48">
        <v>0</v>
      </c>
      <c r="M30" s="52"/>
    </row>
    <row r="31" spans="1:13" ht="12.75">
      <c r="A31" s="52"/>
      <c r="B31" s="6" t="s">
        <v>118</v>
      </c>
      <c r="C31" s="17">
        <v>3023</v>
      </c>
      <c r="D31" s="18">
        <v>20</v>
      </c>
      <c r="E31" s="6" t="s">
        <v>98</v>
      </c>
      <c r="F31" s="6" t="s">
        <v>99</v>
      </c>
      <c r="G31" s="6" t="s">
        <v>62</v>
      </c>
      <c r="H31" s="46">
        <v>0</v>
      </c>
      <c r="J31" s="47">
        <v>2.7799999999999998</v>
      </c>
      <c r="K31" s="48">
        <v>0</v>
      </c>
      <c r="L31" s="48">
        <v>0</v>
      </c>
      <c r="M31" s="52"/>
    </row>
    <row r="32" spans="1:13" ht="12.75">
      <c r="A32" s="52"/>
      <c r="B32" s="13" t="s">
        <v>119</v>
      </c>
      <c r="C32" s="14"/>
      <c r="D32" s="13"/>
      <c r="E32" s="13"/>
      <c r="F32" s="13"/>
      <c r="G32" s="13"/>
      <c r="J32" s="44">
        <v>46088.75</v>
      </c>
      <c r="K32" s="45">
        <v>0.19589999999999999</v>
      </c>
      <c r="L32" s="45">
        <v>0.028199999999999999</v>
      </c>
      <c r="M32" s="52"/>
    </row>
    <row r="33" spans="1:13" ht="12.75">
      <c r="A33" s="52"/>
      <c r="B33" s="6" t="s">
        <v>120</v>
      </c>
      <c r="C33" s="17">
        <v>1</v>
      </c>
      <c r="D33" s="18">
        <v>20</v>
      </c>
      <c r="E33" s="6" t="s">
        <v>98</v>
      </c>
      <c r="F33" s="6" t="s">
        <v>99</v>
      </c>
      <c r="G33" s="6" t="s">
        <v>100</v>
      </c>
      <c r="H33" s="46">
        <v>0</v>
      </c>
      <c r="J33" s="47">
        <v>20018.970000000001</v>
      </c>
      <c r="K33" s="48">
        <v>0.085099999999999995</v>
      </c>
      <c r="L33" s="48">
        <v>0.0123</v>
      </c>
      <c r="M33" s="52"/>
    </row>
    <row r="34" spans="1:13" ht="12.75">
      <c r="A34" s="52"/>
      <c r="B34" s="6" t="s">
        <v>120</v>
      </c>
      <c r="C34" s="17">
        <v>14160</v>
      </c>
      <c r="D34" s="18">
        <v>20</v>
      </c>
      <c r="E34" s="6" t="s">
        <v>98</v>
      </c>
      <c r="F34" s="6" t="s">
        <v>99</v>
      </c>
      <c r="G34" s="6" t="s">
        <v>100</v>
      </c>
      <c r="H34" s="46">
        <v>0</v>
      </c>
      <c r="J34" s="47">
        <v>26069.77</v>
      </c>
      <c r="K34" s="48">
        <v>0.1108</v>
      </c>
      <c r="L34" s="48">
        <v>0.016</v>
      </c>
      <c r="M34" s="52"/>
    </row>
    <row r="35" spans="1:13" ht="12.75">
      <c r="A35" s="52"/>
      <c r="B35" s="13" t="s">
        <v>121</v>
      </c>
      <c r="C35" s="14"/>
      <c r="D35" s="13"/>
      <c r="E35" s="13"/>
      <c r="F35" s="13"/>
      <c r="G35" s="13"/>
      <c r="I35" s="45">
        <v>0.0030000000000000001</v>
      </c>
      <c r="J35" s="44">
        <v>115598.94</v>
      </c>
      <c r="K35" s="45">
        <v>0.4914</v>
      </c>
      <c r="L35" s="45">
        <v>0.070800000000000002</v>
      </c>
      <c r="M35" s="52"/>
    </row>
    <row r="36" spans="1:13" ht="12.75">
      <c r="A36" s="52"/>
      <c r="B36" s="6" t="s">
        <v>122</v>
      </c>
      <c r="C36" s="17">
        <v>707772448</v>
      </c>
      <c r="D36" s="18">
        <v>11</v>
      </c>
      <c r="E36" s="6" t="s">
        <v>98</v>
      </c>
      <c r="F36" s="6" t="s">
        <v>99</v>
      </c>
      <c r="G36" s="6" t="s">
        <v>100</v>
      </c>
      <c r="H36" s="46">
        <v>0</v>
      </c>
      <c r="I36" s="48">
        <v>0.0025000000000000001</v>
      </c>
      <c r="J36" s="47">
        <v>1070.96</v>
      </c>
      <c r="K36" s="48">
        <v>0.0045999999999999999</v>
      </c>
      <c r="L36" s="48">
        <v>0.00069999999999999999</v>
      </c>
      <c r="M36" s="52"/>
    </row>
    <row r="37" spans="1:13" ht="12.75">
      <c r="A37" s="52"/>
      <c r="B37" s="6" t="s">
        <v>123</v>
      </c>
      <c r="C37" s="17">
        <v>707785192</v>
      </c>
      <c r="D37" s="18">
        <v>10</v>
      </c>
      <c r="E37" s="6" t="s">
        <v>98</v>
      </c>
      <c r="F37" s="6" t="s">
        <v>99</v>
      </c>
      <c r="G37" s="6" t="s">
        <v>100</v>
      </c>
      <c r="H37" s="46">
        <v>0</v>
      </c>
      <c r="I37" s="48">
        <v>0.0040000000000000001</v>
      </c>
      <c r="J37" s="47">
        <v>1541.5999999999999</v>
      </c>
      <c r="K37" s="48">
        <v>0.0066</v>
      </c>
      <c r="L37" s="48">
        <v>0.00089999999999999998</v>
      </c>
      <c r="M37" s="52"/>
    </row>
    <row r="38" spans="1:13" ht="12.75">
      <c r="A38" s="52"/>
      <c r="B38" s="6" t="s">
        <v>124</v>
      </c>
      <c r="C38" s="17">
        <v>707768909</v>
      </c>
      <c r="D38" s="18">
        <v>520000522</v>
      </c>
      <c r="E38" s="6" t="s">
        <v>98</v>
      </c>
      <c r="F38" s="6" t="s">
        <v>99</v>
      </c>
      <c r="G38" s="6" t="s">
        <v>100</v>
      </c>
      <c r="H38" s="46">
        <v>0</v>
      </c>
      <c r="I38" s="48">
        <v>0.0027000000000000001</v>
      </c>
      <c r="J38" s="47">
        <v>2228.2199999999998</v>
      </c>
      <c r="K38" s="48">
        <v>0.0094999999999999998</v>
      </c>
      <c r="L38" s="48">
        <v>0.0014</v>
      </c>
      <c r="M38" s="52"/>
    </row>
    <row r="39" spans="1:13" ht="12.75">
      <c r="A39" s="52"/>
      <c r="B39" s="6" t="s">
        <v>125</v>
      </c>
      <c r="C39" s="17">
        <v>707766325</v>
      </c>
      <c r="D39" s="18">
        <v>20</v>
      </c>
      <c r="E39" s="6" t="s">
        <v>98</v>
      </c>
      <c r="F39" s="6" t="s">
        <v>99</v>
      </c>
      <c r="G39" s="6" t="s">
        <v>100</v>
      </c>
      <c r="H39" s="46">
        <v>0</v>
      </c>
      <c r="I39" s="48">
        <v>0.0027000000000000001</v>
      </c>
      <c r="J39" s="47">
        <v>1285.6600000000001</v>
      </c>
      <c r="K39" s="48">
        <v>0.0054999999999999997</v>
      </c>
      <c r="L39" s="48">
        <v>0.00080000000000000004</v>
      </c>
      <c r="M39" s="52"/>
    </row>
    <row r="40" spans="1:13" ht="12.75">
      <c r="A40" s="52"/>
      <c r="B40" s="6" t="s">
        <v>126</v>
      </c>
      <c r="C40" s="17">
        <v>707759676</v>
      </c>
      <c r="D40" s="18">
        <v>20</v>
      </c>
      <c r="E40" s="6" t="s">
        <v>98</v>
      </c>
      <c r="F40" s="6" t="s">
        <v>99</v>
      </c>
      <c r="G40" s="6" t="s">
        <v>100</v>
      </c>
      <c r="H40" s="46">
        <v>0</v>
      </c>
      <c r="I40" s="48">
        <v>0.0027000000000000001</v>
      </c>
      <c r="J40" s="47">
        <v>2094.8800000000001</v>
      </c>
      <c r="K40" s="48">
        <v>0.0088999999999999999</v>
      </c>
      <c r="L40" s="48">
        <v>0.0012999999999999999</v>
      </c>
      <c r="M40" s="52"/>
    </row>
    <row r="41" spans="1:13" ht="12.75">
      <c r="A41" s="52"/>
      <c r="B41" s="6" t="s">
        <v>127</v>
      </c>
      <c r="C41" s="17">
        <v>707759684</v>
      </c>
      <c r="D41" s="18">
        <v>20</v>
      </c>
      <c r="E41" s="6" t="s">
        <v>98</v>
      </c>
      <c r="F41" s="6" t="s">
        <v>99</v>
      </c>
      <c r="G41" s="6" t="s">
        <v>100</v>
      </c>
      <c r="H41" s="46">
        <v>0</v>
      </c>
      <c r="I41" s="48">
        <v>0.0027000000000000001</v>
      </c>
      <c r="J41" s="47">
        <v>2094.5700000000002</v>
      </c>
      <c r="K41" s="48">
        <v>0.0088999999999999999</v>
      </c>
      <c r="L41" s="48">
        <v>0.0012999999999999999</v>
      </c>
      <c r="M41" s="52"/>
    </row>
    <row r="42" spans="1:13" ht="12.75">
      <c r="A42" s="52"/>
      <c r="B42" s="6" t="s">
        <v>128</v>
      </c>
      <c r="C42" s="17">
        <v>707756151</v>
      </c>
      <c r="D42" s="18">
        <v>20</v>
      </c>
      <c r="E42" s="6" t="s">
        <v>98</v>
      </c>
      <c r="F42" s="6" t="s">
        <v>99</v>
      </c>
      <c r="G42" s="6" t="s">
        <v>100</v>
      </c>
      <c r="H42" s="46">
        <v>0</v>
      </c>
      <c r="I42" s="48">
        <v>0.0027000000000000001</v>
      </c>
      <c r="J42" s="47">
        <v>1571.48</v>
      </c>
      <c r="K42" s="48">
        <v>0.0067000000000000002</v>
      </c>
      <c r="L42" s="48">
        <v>0.001</v>
      </c>
      <c r="M42" s="52"/>
    </row>
    <row r="43" spans="1:13" ht="12.75">
      <c r="A43" s="52"/>
      <c r="B43" s="6" t="s">
        <v>129</v>
      </c>
      <c r="C43" s="17">
        <v>707759692</v>
      </c>
      <c r="D43" s="18">
        <v>20</v>
      </c>
      <c r="E43" s="6" t="s">
        <v>98</v>
      </c>
      <c r="F43" s="6" t="s">
        <v>99</v>
      </c>
      <c r="G43" s="6" t="s">
        <v>100</v>
      </c>
      <c r="H43" s="46">
        <v>0</v>
      </c>
      <c r="I43" s="48">
        <v>0.0027000000000000001</v>
      </c>
      <c r="J43" s="47">
        <v>2094.8099999999999</v>
      </c>
      <c r="K43" s="48">
        <v>0.0088999999999999999</v>
      </c>
      <c r="L43" s="48">
        <v>0.0012999999999999999</v>
      </c>
      <c r="M43" s="52"/>
    </row>
    <row r="44" spans="1:13" ht="12.75">
      <c r="A44" s="52"/>
      <c r="B44" s="6" t="s">
        <v>130</v>
      </c>
      <c r="C44" s="17">
        <v>707756169</v>
      </c>
      <c r="D44" s="18">
        <v>20</v>
      </c>
      <c r="E44" s="6" t="s">
        <v>98</v>
      </c>
      <c r="F44" s="6" t="s">
        <v>99</v>
      </c>
      <c r="G44" s="6" t="s">
        <v>100</v>
      </c>
      <c r="H44" s="46">
        <v>0</v>
      </c>
      <c r="I44" s="48">
        <v>0.0019</v>
      </c>
      <c r="J44" s="47">
        <v>1570.31</v>
      </c>
      <c r="K44" s="48">
        <v>0.0067000000000000002</v>
      </c>
      <c r="L44" s="48">
        <v>0.001</v>
      </c>
      <c r="M44" s="52"/>
    </row>
    <row r="45" spans="1:13" ht="12.75">
      <c r="A45" s="52"/>
      <c r="B45" s="6" t="s">
        <v>131</v>
      </c>
      <c r="C45" s="17">
        <v>707781829</v>
      </c>
      <c r="D45" s="18">
        <v>12</v>
      </c>
      <c r="E45" s="6" t="s">
        <v>98</v>
      </c>
      <c r="F45" s="6" t="s">
        <v>99</v>
      </c>
      <c r="G45" s="6" t="s">
        <v>100</v>
      </c>
      <c r="H45" s="46">
        <v>0</v>
      </c>
      <c r="I45" s="48">
        <v>0.0030000000000000001</v>
      </c>
      <c r="J45" s="47">
        <v>3425.73</v>
      </c>
      <c r="K45" s="48">
        <v>0.0146</v>
      </c>
      <c r="L45" s="48">
        <v>0.0020999999999999999</v>
      </c>
      <c r="M45" s="52"/>
    </row>
    <row r="46" spans="1:13" ht="12.75">
      <c r="A46" s="52"/>
      <c r="B46" s="6" t="s">
        <v>132</v>
      </c>
      <c r="C46" s="17">
        <v>707781837</v>
      </c>
      <c r="D46" s="18">
        <v>12</v>
      </c>
      <c r="E46" s="6" t="s">
        <v>98</v>
      </c>
      <c r="F46" s="6" t="s">
        <v>99</v>
      </c>
      <c r="G46" s="6" t="s">
        <v>100</v>
      </c>
      <c r="H46" s="46">
        <v>0</v>
      </c>
      <c r="I46" s="48">
        <v>0.0033</v>
      </c>
      <c r="J46" s="47">
        <v>4282.2299999999996</v>
      </c>
      <c r="K46" s="48">
        <v>0.018200000000000001</v>
      </c>
      <c r="L46" s="48">
        <v>0.0025999999999999999</v>
      </c>
      <c r="M46" s="52"/>
    </row>
    <row r="47" spans="1:13" ht="12.75">
      <c r="A47" s="52"/>
      <c r="B47" s="6" t="s">
        <v>133</v>
      </c>
      <c r="C47" s="17">
        <v>707766374</v>
      </c>
      <c r="D47" s="18">
        <v>20</v>
      </c>
      <c r="E47" s="6" t="s">
        <v>98</v>
      </c>
      <c r="F47" s="6" t="s">
        <v>99</v>
      </c>
      <c r="G47" s="6" t="s">
        <v>100</v>
      </c>
      <c r="H47" s="46">
        <v>0</v>
      </c>
      <c r="I47" s="48">
        <v>0.0027000000000000001</v>
      </c>
      <c r="J47" s="47">
        <v>2616.75</v>
      </c>
      <c r="K47" s="48">
        <v>0.011100000000000001</v>
      </c>
      <c r="L47" s="48">
        <v>0.0016000000000000001</v>
      </c>
      <c r="M47" s="52"/>
    </row>
    <row r="48" spans="1:13" ht="12.75">
      <c r="A48" s="52"/>
      <c r="B48" s="6" t="s">
        <v>134</v>
      </c>
      <c r="C48" s="17">
        <v>707764528</v>
      </c>
      <c r="D48" s="18">
        <v>20</v>
      </c>
      <c r="E48" s="6" t="s">
        <v>98</v>
      </c>
      <c r="F48" s="6" t="s">
        <v>99</v>
      </c>
      <c r="G48" s="6" t="s">
        <v>100</v>
      </c>
      <c r="H48" s="46">
        <v>0</v>
      </c>
      <c r="I48" s="48">
        <v>0.0027000000000000001</v>
      </c>
      <c r="J48" s="47">
        <v>2617.4200000000001</v>
      </c>
      <c r="K48" s="48">
        <v>0.011100000000000001</v>
      </c>
      <c r="L48" s="48">
        <v>0.0016000000000000001</v>
      </c>
      <c r="M48" s="52"/>
    </row>
    <row r="49" spans="1:13" ht="12.75">
      <c r="A49" s="52"/>
      <c r="B49" s="6" t="s">
        <v>135</v>
      </c>
      <c r="C49" s="17">
        <v>707766382</v>
      </c>
      <c r="D49" s="18">
        <v>20</v>
      </c>
      <c r="E49" s="6" t="s">
        <v>98</v>
      </c>
      <c r="F49" s="6" t="s">
        <v>99</v>
      </c>
      <c r="G49" s="6" t="s">
        <v>100</v>
      </c>
      <c r="H49" s="46">
        <v>0</v>
      </c>
      <c r="I49" s="48">
        <v>0.0027000000000000001</v>
      </c>
      <c r="J49" s="47">
        <v>2616.6100000000001</v>
      </c>
      <c r="K49" s="48">
        <v>0.011100000000000001</v>
      </c>
      <c r="L49" s="48">
        <v>0.0016000000000000001</v>
      </c>
      <c r="M49" s="52"/>
    </row>
    <row r="50" spans="1:13" ht="12.75">
      <c r="A50" s="52"/>
      <c r="B50" s="6" t="s">
        <v>136</v>
      </c>
      <c r="C50" s="17">
        <v>707772513</v>
      </c>
      <c r="D50" s="18">
        <v>20</v>
      </c>
      <c r="E50" s="6" t="s">
        <v>98</v>
      </c>
      <c r="F50" s="6" t="s">
        <v>99</v>
      </c>
      <c r="G50" s="6" t="s">
        <v>100</v>
      </c>
      <c r="H50" s="46">
        <v>0</v>
      </c>
      <c r="I50" s="48">
        <v>0.0030000000000000001</v>
      </c>
      <c r="J50" s="47">
        <v>2615.6900000000001</v>
      </c>
      <c r="K50" s="48">
        <v>0.011100000000000001</v>
      </c>
      <c r="L50" s="48">
        <v>0.0016000000000000001</v>
      </c>
      <c r="M50" s="52"/>
    </row>
    <row r="51" spans="1:13" ht="12.75">
      <c r="A51" s="52"/>
      <c r="B51" s="6" t="s">
        <v>137</v>
      </c>
      <c r="C51" s="17">
        <v>707764536</v>
      </c>
      <c r="D51" s="18">
        <v>20</v>
      </c>
      <c r="E51" s="6" t="s">
        <v>98</v>
      </c>
      <c r="F51" s="6" t="s">
        <v>99</v>
      </c>
      <c r="G51" s="6" t="s">
        <v>100</v>
      </c>
      <c r="H51" s="46">
        <v>0</v>
      </c>
      <c r="I51" s="48">
        <v>0.0027000000000000001</v>
      </c>
      <c r="J51" s="47">
        <v>2617.1300000000001</v>
      </c>
      <c r="K51" s="48">
        <v>0.011100000000000001</v>
      </c>
      <c r="L51" s="48">
        <v>0.0016000000000000001</v>
      </c>
      <c r="M51" s="52"/>
    </row>
    <row r="52" spans="1:13" ht="12.75">
      <c r="A52" s="52"/>
      <c r="B52" s="6" t="s">
        <v>138</v>
      </c>
      <c r="C52" s="17">
        <v>707790317</v>
      </c>
      <c r="D52" s="18">
        <v>20</v>
      </c>
      <c r="E52" s="6" t="s">
        <v>98</v>
      </c>
      <c r="F52" s="6" t="s">
        <v>99</v>
      </c>
      <c r="G52" s="6" t="s">
        <v>100</v>
      </c>
      <c r="H52" s="46">
        <v>0</v>
      </c>
      <c r="I52" s="48">
        <v>0.002</v>
      </c>
      <c r="J52" s="47">
        <v>1567.6600000000001</v>
      </c>
      <c r="K52" s="48">
        <v>0.0067000000000000002</v>
      </c>
      <c r="L52" s="48">
        <v>0.001</v>
      </c>
      <c r="M52" s="52"/>
    </row>
    <row r="53" spans="1:13" ht="12.75">
      <c r="A53" s="52"/>
      <c r="B53" s="6" t="s">
        <v>139</v>
      </c>
      <c r="C53" s="17">
        <v>707766390</v>
      </c>
      <c r="D53" s="18">
        <v>20</v>
      </c>
      <c r="E53" s="6" t="s">
        <v>98</v>
      </c>
      <c r="F53" s="6" t="s">
        <v>99</v>
      </c>
      <c r="G53" s="6" t="s">
        <v>100</v>
      </c>
      <c r="H53" s="46">
        <v>0</v>
      </c>
      <c r="I53" s="48">
        <v>0.0027000000000000001</v>
      </c>
      <c r="J53" s="47">
        <v>2616.48</v>
      </c>
      <c r="K53" s="48">
        <v>0.011100000000000001</v>
      </c>
      <c r="L53" s="48">
        <v>0.0016000000000000001</v>
      </c>
      <c r="M53" s="52"/>
    </row>
    <row r="54" spans="1:13" ht="12.75">
      <c r="A54" s="52"/>
      <c r="B54" s="6" t="s">
        <v>140</v>
      </c>
      <c r="C54" s="17">
        <v>707761870</v>
      </c>
      <c r="D54" s="18">
        <v>20</v>
      </c>
      <c r="E54" s="6" t="s">
        <v>98</v>
      </c>
      <c r="F54" s="6" t="s">
        <v>99</v>
      </c>
      <c r="G54" s="6" t="s">
        <v>100</v>
      </c>
      <c r="H54" s="46">
        <v>0</v>
      </c>
      <c r="I54" s="48">
        <v>0.0027000000000000001</v>
      </c>
      <c r="J54" s="47">
        <v>2094.1300000000001</v>
      </c>
      <c r="K54" s="48">
        <v>0.0088999999999999999</v>
      </c>
      <c r="L54" s="48">
        <v>0.0012999999999999999</v>
      </c>
      <c r="M54" s="52"/>
    </row>
    <row r="55" spans="1:13" ht="12.75">
      <c r="A55" s="52"/>
      <c r="B55" s="6" t="s">
        <v>141</v>
      </c>
      <c r="C55" s="17">
        <v>707764544</v>
      </c>
      <c r="D55" s="18">
        <v>20</v>
      </c>
      <c r="E55" s="6" t="s">
        <v>98</v>
      </c>
      <c r="F55" s="6" t="s">
        <v>99</v>
      </c>
      <c r="G55" s="6" t="s">
        <v>100</v>
      </c>
      <c r="H55" s="46">
        <v>0</v>
      </c>
      <c r="I55" s="48">
        <v>0.0027000000000000001</v>
      </c>
      <c r="J55" s="47">
        <v>2093.6100000000001</v>
      </c>
      <c r="K55" s="48">
        <v>0.0088999999999999999</v>
      </c>
      <c r="L55" s="48">
        <v>0.0012999999999999999</v>
      </c>
      <c r="M55" s="52"/>
    </row>
    <row r="56" spans="1:13" ht="12.75">
      <c r="A56" s="52"/>
      <c r="B56" s="6" t="s">
        <v>142</v>
      </c>
      <c r="C56" s="17">
        <v>707759718</v>
      </c>
      <c r="D56" s="18">
        <v>20</v>
      </c>
      <c r="E56" s="6" t="s">
        <v>98</v>
      </c>
      <c r="F56" s="6" t="s">
        <v>99</v>
      </c>
      <c r="G56" s="6" t="s">
        <v>100</v>
      </c>
      <c r="H56" s="46">
        <v>0</v>
      </c>
      <c r="I56" s="48">
        <v>0.0027000000000000001</v>
      </c>
      <c r="J56" s="47">
        <v>1570.8599999999999</v>
      </c>
      <c r="K56" s="48">
        <v>0.0067000000000000002</v>
      </c>
      <c r="L56" s="48">
        <v>0.001</v>
      </c>
      <c r="M56" s="52"/>
    </row>
    <row r="57" spans="1:13" ht="12.75">
      <c r="A57" s="52"/>
      <c r="B57" s="6" t="s">
        <v>143</v>
      </c>
      <c r="C57" s="17">
        <v>707764551</v>
      </c>
      <c r="D57" s="18">
        <v>20</v>
      </c>
      <c r="E57" s="6" t="s">
        <v>98</v>
      </c>
      <c r="F57" s="6" t="s">
        <v>99</v>
      </c>
      <c r="G57" s="6" t="s">
        <v>100</v>
      </c>
      <c r="H57" s="46">
        <v>0</v>
      </c>
      <c r="I57" s="48">
        <v>0.0027000000000000001</v>
      </c>
      <c r="J57" s="47">
        <v>2616.8800000000001</v>
      </c>
      <c r="K57" s="48">
        <v>0.011100000000000001</v>
      </c>
      <c r="L57" s="48">
        <v>0.0016000000000000001</v>
      </c>
      <c r="M57" s="52"/>
    </row>
    <row r="58" spans="1:13" ht="12.75">
      <c r="A58" s="52"/>
      <c r="B58" s="6" t="s">
        <v>144</v>
      </c>
      <c r="C58" s="17">
        <v>707761888</v>
      </c>
      <c r="D58" s="18">
        <v>20</v>
      </c>
      <c r="E58" s="6" t="s">
        <v>98</v>
      </c>
      <c r="F58" s="6" t="s">
        <v>99</v>
      </c>
      <c r="G58" s="6" t="s">
        <v>100</v>
      </c>
      <c r="H58" s="46">
        <v>0</v>
      </c>
      <c r="I58" s="48">
        <v>0.0027000000000000001</v>
      </c>
      <c r="J58" s="47">
        <v>2094.3699999999999</v>
      </c>
      <c r="K58" s="48">
        <v>0.0088999999999999999</v>
      </c>
      <c r="L58" s="48">
        <v>0.0012999999999999999</v>
      </c>
      <c r="M58" s="52"/>
    </row>
    <row r="59" spans="1:13" ht="12.75">
      <c r="A59" s="52"/>
      <c r="B59" s="6" t="s">
        <v>145</v>
      </c>
      <c r="C59" s="17">
        <v>707775847</v>
      </c>
      <c r="D59" s="18">
        <v>20</v>
      </c>
      <c r="E59" s="6" t="s">
        <v>98</v>
      </c>
      <c r="F59" s="6" t="s">
        <v>99</v>
      </c>
      <c r="G59" s="6" t="s">
        <v>100</v>
      </c>
      <c r="H59" s="46">
        <v>0</v>
      </c>
      <c r="I59" s="48">
        <v>0.0044999999999999997</v>
      </c>
      <c r="J59" s="47">
        <v>4186.2399999999998</v>
      </c>
      <c r="K59" s="48">
        <v>0.0178</v>
      </c>
      <c r="L59" s="48">
        <v>0.0025999999999999999</v>
      </c>
      <c r="M59" s="52"/>
    </row>
    <row r="60" spans="1:13" ht="12.75">
      <c r="A60" s="52"/>
      <c r="B60" s="6" t="s">
        <v>146</v>
      </c>
      <c r="C60" s="17">
        <v>701014888</v>
      </c>
      <c r="D60" s="18">
        <v>20</v>
      </c>
      <c r="E60" s="6" t="s">
        <v>98</v>
      </c>
      <c r="F60" s="6" t="s">
        <v>99</v>
      </c>
      <c r="G60" s="6" t="s">
        <v>100</v>
      </c>
      <c r="H60" s="46">
        <v>0</v>
      </c>
      <c r="J60" s="47">
        <v>165.33000000000001</v>
      </c>
      <c r="K60" s="48">
        <v>0.00069999999999999999</v>
      </c>
      <c r="L60" s="48">
        <v>0.00010000000000000001</v>
      </c>
      <c r="M60" s="52"/>
    </row>
    <row r="61" spans="1:13" ht="12.75">
      <c r="A61" s="52"/>
      <c r="B61" s="6" t="s">
        <v>147</v>
      </c>
      <c r="C61" s="17">
        <v>707785283</v>
      </c>
      <c r="D61" s="18">
        <v>10</v>
      </c>
      <c r="E61" s="6" t="s">
        <v>98</v>
      </c>
      <c r="F61" s="6" t="s">
        <v>99</v>
      </c>
      <c r="G61" s="6" t="s">
        <v>100</v>
      </c>
      <c r="H61" s="46">
        <v>0</v>
      </c>
      <c r="I61" s="48">
        <v>0.0040000000000000001</v>
      </c>
      <c r="J61" s="47">
        <v>1568.55</v>
      </c>
      <c r="K61" s="48">
        <v>0.0067000000000000002</v>
      </c>
      <c r="L61" s="48">
        <v>0.001</v>
      </c>
      <c r="M61" s="52"/>
    </row>
    <row r="62" spans="1:13" ht="12.75">
      <c r="A62" s="52"/>
      <c r="B62" s="6" t="s">
        <v>148</v>
      </c>
      <c r="C62" s="17">
        <v>707772596</v>
      </c>
      <c r="D62" s="18">
        <v>10</v>
      </c>
      <c r="E62" s="6" t="s">
        <v>98</v>
      </c>
      <c r="F62" s="6" t="s">
        <v>99</v>
      </c>
      <c r="G62" s="6" t="s">
        <v>100</v>
      </c>
      <c r="H62" s="46">
        <v>0</v>
      </c>
      <c r="I62" s="48">
        <v>0.0023999999999999998</v>
      </c>
      <c r="J62" s="47">
        <v>2615.3000000000002</v>
      </c>
      <c r="K62" s="48">
        <v>0.011100000000000001</v>
      </c>
      <c r="L62" s="48">
        <v>0.0016000000000000001</v>
      </c>
      <c r="M62" s="52"/>
    </row>
    <row r="63" spans="1:13" ht="12.75">
      <c r="A63" s="52"/>
      <c r="B63" s="6" t="s">
        <v>149</v>
      </c>
      <c r="C63" s="17">
        <v>707775862</v>
      </c>
      <c r="D63" s="18">
        <v>10</v>
      </c>
      <c r="E63" s="6" t="s">
        <v>98</v>
      </c>
      <c r="F63" s="6" t="s">
        <v>99</v>
      </c>
      <c r="G63" s="6" t="s">
        <v>100</v>
      </c>
      <c r="H63" s="46">
        <v>0</v>
      </c>
      <c r="I63" s="48">
        <v>0.0030000000000000001</v>
      </c>
      <c r="J63" s="47">
        <v>2615.0700000000002</v>
      </c>
      <c r="K63" s="48">
        <v>0.011100000000000001</v>
      </c>
      <c r="L63" s="48">
        <v>0.0016000000000000001</v>
      </c>
      <c r="M63" s="52"/>
    </row>
    <row r="64" spans="1:13" ht="12.75">
      <c r="A64" s="52"/>
      <c r="B64" s="6" t="s">
        <v>150</v>
      </c>
      <c r="C64" s="17">
        <v>707761912</v>
      </c>
      <c r="D64" s="18">
        <v>10</v>
      </c>
      <c r="E64" s="6" t="s">
        <v>98</v>
      </c>
      <c r="F64" s="6" t="s">
        <v>99</v>
      </c>
      <c r="G64" s="6" t="s">
        <v>100</v>
      </c>
      <c r="H64" s="46">
        <v>0</v>
      </c>
      <c r="I64" s="48">
        <v>0.0027000000000000001</v>
      </c>
      <c r="J64" s="47">
        <v>2094.2199999999998</v>
      </c>
      <c r="K64" s="48">
        <v>0.0088999999999999999</v>
      </c>
      <c r="L64" s="48">
        <v>0.0012999999999999999</v>
      </c>
      <c r="M64" s="52"/>
    </row>
    <row r="65" spans="1:13" ht="12.75">
      <c r="A65" s="52"/>
      <c r="B65" s="6" t="s">
        <v>151</v>
      </c>
      <c r="C65" s="17">
        <v>707785291</v>
      </c>
      <c r="D65" s="18">
        <v>10</v>
      </c>
      <c r="E65" s="6" t="s">
        <v>98</v>
      </c>
      <c r="F65" s="6" t="s">
        <v>99</v>
      </c>
      <c r="G65" s="6" t="s">
        <v>100</v>
      </c>
      <c r="H65" s="46">
        <v>0</v>
      </c>
      <c r="I65" s="48">
        <v>0.0040000000000000001</v>
      </c>
      <c r="J65" s="47">
        <v>1568.4100000000001</v>
      </c>
      <c r="K65" s="48">
        <v>0.0067000000000000002</v>
      </c>
      <c r="L65" s="48">
        <v>0.001</v>
      </c>
      <c r="M65" s="52"/>
    </row>
    <row r="66" spans="1:13" ht="12.75">
      <c r="A66" s="52"/>
      <c r="B66" s="6" t="s">
        <v>152</v>
      </c>
      <c r="C66" s="17">
        <v>707759742</v>
      </c>
      <c r="D66" s="18">
        <v>10</v>
      </c>
      <c r="E66" s="6" t="s">
        <v>98</v>
      </c>
      <c r="F66" s="6" t="s">
        <v>99</v>
      </c>
      <c r="G66" s="6" t="s">
        <v>100</v>
      </c>
      <c r="H66" s="46">
        <v>0</v>
      </c>
      <c r="I66" s="48">
        <v>0.0027000000000000001</v>
      </c>
      <c r="J66" s="47">
        <v>2094.6500000000001</v>
      </c>
      <c r="K66" s="48">
        <v>0.0088999999999999999</v>
      </c>
      <c r="L66" s="48">
        <v>0.0012999999999999999</v>
      </c>
      <c r="M66" s="52"/>
    </row>
    <row r="67" spans="1:13" ht="12.75">
      <c r="A67" s="52"/>
      <c r="B67" s="6" t="s">
        <v>153</v>
      </c>
      <c r="C67" s="17">
        <v>707756243</v>
      </c>
      <c r="D67" s="18">
        <v>10</v>
      </c>
      <c r="E67" s="6" t="s">
        <v>98</v>
      </c>
      <c r="F67" s="6" t="s">
        <v>99</v>
      </c>
      <c r="G67" s="6" t="s">
        <v>100</v>
      </c>
      <c r="H67" s="46">
        <v>0</v>
      </c>
      <c r="I67" s="48">
        <v>0.0027000000000000001</v>
      </c>
      <c r="J67" s="47">
        <v>1571.3</v>
      </c>
      <c r="K67" s="48">
        <v>0.0067000000000000002</v>
      </c>
      <c r="L67" s="48">
        <v>0.001</v>
      </c>
      <c r="M67" s="52"/>
    </row>
    <row r="68" spans="1:13" ht="12.75">
      <c r="A68" s="52"/>
      <c r="B68" s="6" t="s">
        <v>154</v>
      </c>
      <c r="C68" s="17">
        <v>707761920</v>
      </c>
      <c r="D68" s="18">
        <v>10</v>
      </c>
      <c r="E68" s="6" t="s">
        <v>98</v>
      </c>
      <c r="F68" s="6" t="s">
        <v>99</v>
      </c>
      <c r="G68" s="6" t="s">
        <v>100</v>
      </c>
      <c r="H68" s="46">
        <v>0</v>
      </c>
      <c r="I68" s="48">
        <v>0.0027000000000000001</v>
      </c>
      <c r="J68" s="47">
        <v>2094.0300000000002</v>
      </c>
      <c r="K68" s="48">
        <v>0.0088999999999999999</v>
      </c>
      <c r="L68" s="48">
        <v>0.0012999999999999999</v>
      </c>
      <c r="M68" s="52"/>
    </row>
    <row r="69" spans="1:13" ht="12.75">
      <c r="A69" s="52"/>
      <c r="B69" s="6" t="s">
        <v>155</v>
      </c>
      <c r="C69" s="17">
        <v>707764593</v>
      </c>
      <c r="D69" s="18">
        <v>10</v>
      </c>
      <c r="E69" s="6" t="s">
        <v>98</v>
      </c>
      <c r="F69" s="6" t="s">
        <v>99</v>
      </c>
      <c r="G69" s="6" t="s">
        <v>100</v>
      </c>
      <c r="H69" s="46">
        <v>0</v>
      </c>
      <c r="I69" s="48">
        <v>0.0027000000000000001</v>
      </c>
      <c r="J69" s="47">
        <v>2617.25</v>
      </c>
      <c r="K69" s="48">
        <v>0.011100000000000001</v>
      </c>
      <c r="L69" s="48">
        <v>0.0016000000000000001</v>
      </c>
      <c r="M69" s="52"/>
    </row>
    <row r="70" spans="1:13" ht="12.75">
      <c r="A70" s="52"/>
      <c r="B70" s="6" t="s">
        <v>156</v>
      </c>
      <c r="C70" s="17">
        <v>707761946</v>
      </c>
      <c r="D70" s="18">
        <v>20</v>
      </c>
      <c r="E70" s="6" t="s">
        <v>98</v>
      </c>
      <c r="F70" s="6" t="s">
        <v>99</v>
      </c>
      <c r="G70" s="6" t="s">
        <v>100</v>
      </c>
      <c r="H70" s="46">
        <v>0</v>
      </c>
      <c r="I70" s="48">
        <v>0.0027000000000000001</v>
      </c>
      <c r="J70" s="47">
        <v>1286.46</v>
      </c>
      <c r="K70" s="48">
        <v>0.0054999999999999997</v>
      </c>
      <c r="L70" s="48">
        <v>0.00080000000000000004</v>
      </c>
      <c r="M70" s="52"/>
    </row>
    <row r="71" spans="1:13" ht="12.75">
      <c r="A71" s="52"/>
      <c r="B71" s="6" t="s">
        <v>157</v>
      </c>
      <c r="C71" s="17">
        <v>707759775</v>
      </c>
      <c r="D71" s="18">
        <v>12</v>
      </c>
      <c r="E71" s="6" t="s">
        <v>98</v>
      </c>
      <c r="F71" s="6" t="s">
        <v>99</v>
      </c>
      <c r="G71" s="6" t="s">
        <v>100</v>
      </c>
      <c r="H71" s="46">
        <v>0</v>
      </c>
      <c r="I71" s="48">
        <v>-0.012500000000000001</v>
      </c>
      <c r="J71" s="47">
        <v>857.74000000000001</v>
      </c>
      <c r="K71" s="48">
        <v>0.0035999999999999999</v>
      </c>
      <c r="L71" s="48">
        <v>0.00050000000000000001</v>
      </c>
      <c r="M71" s="52"/>
    </row>
    <row r="72" spans="1:13" ht="12.75">
      <c r="A72" s="52"/>
      <c r="B72" s="6" t="s">
        <v>158</v>
      </c>
      <c r="C72" s="17">
        <v>707756326</v>
      </c>
      <c r="D72" s="18">
        <v>12</v>
      </c>
      <c r="E72" s="6" t="s">
        <v>98</v>
      </c>
      <c r="F72" s="6" t="s">
        <v>99</v>
      </c>
      <c r="G72" s="6" t="s">
        <v>100</v>
      </c>
      <c r="H72" s="46">
        <v>0</v>
      </c>
      <c r="I72" s="48">
        <v>0.0027000000000000001</v>
      </c>
      <c r="J72" s="47">
        <v>2618.7600000000002</v>
      </c>
      <c r="K72" s="48">
        <v>0.011100000000000001</v>
      </c>
      <c r="L72" s="48">
        <v>0.0016000000000000001</v>
      </c>
      <c r="M72" s="52"/>
    </row>
    <row r="73" spans="1:13" ht="12.75">
      <c r="A73" s="52"/>
      <c r="B73" s="6" t="s">
        <v>159</v>
      </c>
      <c r="C73" s="17">
        <v>707769022</v>
      </c>
      <c r="D73" s="18">
        <v>12</v>
      </c>
      <c r="E73" s="6" t="s">
        <v>98</v>
      </c>
      <c r="F73" s="6" t="s">
        <v>99</v>
      </c>
      <c r="G73" s="6" t="s">
        <v>100</v>
      </c>
      <c r="H73" s="46">
        <v>0</v>
      </c>
      <c r="I73" s="48">
        <v>0.0037000000000000002</v>
      </c>
      <c r="J73" s="47">
        <v>5234.6899999999996</v>
      </c>
      <c r="K73" s="48">
        <v>0.0223</v>
      </c>
      <c r="L73" s="48">
        <v>0.0032000000000000002</v>
      </c>
      <c r="M73" s="52"/>
    </row>
    <row r="74" spans="1:13" ht="12.75">
      <c r="A74" s="52"/>
      <c r="B74" s="6" t="s">
        <v>159</v>
      </c>
      <c r="C74" s="17">
        <v>707769030</v>
      </c>
      <c r="D74" s="18">
        <v>12</v>
      </c>
      <c r="E74" s="6" t="s">
        <v>98</v>
      </c>
      <c r="F74" s="6" t="s">
        <v>99</v>
      </c>
      <c r="G74" s="6" t="s">
        <v>100</v>
      </c>
      <c r="H74" s="46">
        <v>0</v>
      </c>
      <c r="I74" s="48">
        <v>0.0037000000000000002</v>
      </c>
      <c r="J74" s="47">
        <v>5234.6899999999996</v>
      </c>
      <c r="K74" s="48">
        <v>0.0223</v>
      </c>
      <c r="L74" s="48">
        <v>0.0032000000000000002</v>
      </c>
      <c r="M74" s="52"/>
    </row>
    <row r="75" spans="1:13" ht="12.75">
      <c r="A75" s="52"/>
      <c r="B75" s="6" t="s">
        <v>160</v>
      </c>
      <c r="C75" s="17">
        <v>707753356</v>
      </c>
      <c r="D75" s="18">
        <v>12</v>
      </c>
      <c r="E75" s="6" t="s">
        <v>98</v>
      </c>
      <c r="F75" s="6" t="s">
        <v>99</v>
      </c>
      <c r="G75" s="6" t="s">
        <v>100</v>
      </c>
      <c r="H75" s="46">
        <v>0</v>
      </c>
      <c r="I75" s="48">
        <v>0.0030000000000000001</v>
      </c>
      <c r="J75" s="47">
        <v>1572.1600000000001</v>
      </c>
      <c r="K75" s="48">
        <v>0.0067000000000000002</v>
      </c>
      <c r="L75" s="48">
        <v>0.001</v>
      </c>
      <c r="M75" s="52"/>
    </row>
    <row r="76" spans="1:13" ht="12.75">
      <c r="A76" s="52"/>
      <c r="B76" s="6" t="s">
        <v>161</v>
      </c>
      <c r="C76" s="17">
        <v>707769048</v>
      </c>
      <c r="D76" s="18">
        <v>12</v>
      </c>
      <c r="E76" s="6" t="s">
        <v>98</v>
      </c>
      <c r="F76" s="6" t="s">
        <v>99</v>
      </c>
      <c r="G76" s="6" t="s">
        <v>100</v>
      </c>
      <c r="H76" s="46">
        <v>0</v>
      </c>
      <c r="I76" s="48">
        <v>0.0044999999999999997</v>
      </c>
      <c r="J76" s="47">
        <v>2094.4299999999998</v>
      </c>
      <c r="K76" s="48">
        <v>0.0088999999999999999</v>
      </c>
      <c r="L76" s="48">
        <v>0.0012999999999999999</v>
      </c>
      <c r="M76" s="52"/>
    </row>
    <row r="77" spans="1:13" ht="12.75">
      <c r="A77" s="52"/>
      <c r="B77" s="6" t="s">
        <v>162</v>
      </c>
      <c r="C77" s="17">
        <v>707775896</v>
      </c>
      <c r="D77" s="18">
        <v>12</v>
      </c>
      <c r="E77" s="6" t="s">
        <v>98</v>
      </c>
      <c r="F77" s="6" t="s">
        <v>99</v>
      </c>
      <c r="G77" s="6" t="s">
        <v>100</v>
      </c>
      <c r="H77" s="46">
        <v>0</v>
      </c>
      <c r="I77" s="48">
        <v>0.0028</v>
      </c>
      <c r="J77" s="47">
        <v>2614.7399999999998</v>
      </c>
      <c r="K77" s="48">
        <v>0.011100000000000001</v>
      </c>
      <c r="L77" s="48">
        <v>0.0016000000000000001</v>
      </c>
      <c r="M77" s="52"/>
    </row>
    <row r="78" spans="1:13" ht="12.75">
      <c r="A78" s="52"/>
      <c r="B78" s="6" t="s">
        <v>163</v>
      </c>
      <c r="C78" s="17">
        <v>707785325</v>
      </c>
      <c r="D78" s="18">
        <v>12</v>
      </c>
      <c r="E78" s="6" t="s">
        <v>98</v>
      </c>
      <c r="F78" s="6" t="s">
        <v>99</v>
      </c>
      <c r="G78" s="6" t="s">
        <v>100</v>
      </c>
      <c r="H78" s="46">
        <v>0</v>
      </c>
      <c r="I78" s="48">
        <v>0.0043</v>
      </c>
      <c r="J78" s="47">
        <v>1568.3599999999999</v>
      </c>
      <c r="K78" s="48">
        <v>0.0067000000000000002</v>
      </c>
      <c r="L78" s="48">
        <v>0.001</v>
      </c>
      <c r="M78" s="52"/>
    </row>
    <row r="79" spans="1:13" ht="12.75">
      <c r="A79" s="52"/>
      <c r="B79" s="6" t="s">
        <v>164</v>
      </c>
      <c r="C79" s="17">
        <v>707772646</v>
      </c>
      <c r="D79" s="18">
        <v>12</v>
      </c>
      <c r="E79" s="6" t="s">
        <v>98</v>
      </c>
      <c r="F79" s="6" t="s">
        <v>99</v>
      </c>
      <c r="G79" s="6" t="s">
        <v>100</v>
      </c>
      <c r="H79" s="46">
        <v>0</v>
      </c>
      <c r="I79" s="48">
        <v>0.0030000000000000001</v>
      </c>
      <c r="J79" s="47">
        <v>2615.5</v>
      </c>
      <c r="K79" s="48">
        <v>0.011100000000000001</v>
      </c>
      <c r="L79" s="48">
        <v>0.0016000000000000001</v>
      </c>
      <c r="M79" s="52"/>
    </row>
    <row r="80" spans="1:13" ht="12.75">
      <c r="A80" s="52"/>
      <c r="B80" s="6" t="s">
        <v>165</v>
      </c>
      <c r="C80" s="17">
        <v>707781902</v>
      </c>
      <c r="D80" s="18">
        <v>12</v>
      </c>
      <c r="E80" s="6" t="s">
        <v>98</v>
      </c>
      <c r="F80" s="6" t="s">
        <v>99</v>
      </c>
      <c r="G80" s="6" t="s">
        <v>100</v>
      </c>
      <c r="H80" s="46">
        <v>0</v>
      </c>
      <c r="I80" s="48">
        <v>0.0030000000000000001</v>
      </c>
      <c r="J80" s="47">
        <v>1568.5</v>
      </c>
      <c r="K80" s="48">
        <v>0.0067000000000000002</v>
      </c>
      <c r="L80" s="48">
        <v>0.001</v>
      </c>
      <c r="M80" s="52"/>
    </row>
    <row r="81" spans="1:13" ht="12.75">
      <c r="A81" s="52"/>
      <c r="B81" s="6" t="s">
        <v>166</v>
      </c>
      <c r="C81" s="17">
        <v>707769055</v>
      </c>
      <c r="D81" s="18">
        <v>12</v>
      </c>
      <c r="E81" s="6" t="s">
        <v>98</v>
      </c>
      <c r="F81" s="6" t="s">
        <v>99</v>
      </c>
      <c r="G81" s="6" t="s">
        <v>100</v>
      </c>
      <c r="H81" s="46">
        <v>0</v>
      </c>
      <c r="I81" s="48">
        <v>0.0044999999999999997</v>
      </c>
      <c r="J81" s="47">
        <v>2094.25</v>
      </c>
      <c r="K81" s="48">
        <v>0.0088999999999999999</v>
      </c>
      <c r="L81" s="48">
        <v>0.0012999999999999999</v>
      </c>
      <c r="M81" s="52"/>
    </row>
    <row r="82" spans="1:13" ht="12.75">
      <c r="A82" s="52"/>
      <c r="B82" s="6" t="s">
        <v>167</v>
      </c>
      <c r="C82" s="17">
        <v>707764643</v>
      </c>
      <c r="D82" s="18">
        <v>12</v>
      </c>
      <c r="E82" s="6" t="s">
        <v>98</v>
      </c>
      <c r="F82" s="6" t="s">
        <v>99</v>
      </c>
      <c r="G82" s="6" t="s">
        <v>100</v>
      </c>
      <c r="H82" s="46">
        <v>0</v>
      </c>
      <c r="I82" s="48">
        <v>0.0023</v>
      </c>
      <c r="J82" s="47">
        <v>1569.79</v>
      </c>
      <c r="K82" s="48">
        <v>0.0067000000000000002</v>
      </c>
      <c r="L82" s="48">
        <v>0.001</v>
      </c>
      <c r="M82" s="52"/>
    </row>
    <row r="83" spans="1:13" ht="12.75">
      <c r="A83" s="52"/>
      <c r="B83" s="6" t="s">
        <v>168</v>
      </c>
      <c r="C83" s="17">
        <v>707775904</v>
      </c>
      <c r="D83" s="18">
        <v>12</v>
      </c>
      <c r="E83" s="6" t="s">
        <v>98</v>
      </c>
      <c r="F83" s="6" t="s">
        <v>99</v>
      </c>
      <c r="G83" s="6" t="s">
        <v>100</v>
      </c>
      <c r="H83" s="46">
        <v>0</v>
      </c>
      <c r="I83" s="48">
        <v>0.0038</v>
      </c>
      <c r="J83" s="47">
        <v>2615.3299999999999</v>
      </c>
      <c r="K83" s="48">
        <v>0.011100000000000001</v>
      </c>
      <c r="L83" s="48">
        <v>0.0016000000000000001</v>
      </c>
      <c r="M83" s="52"/>
    </row>
    <row r="84" spans="1:13" ht="12.75">
      <c r="A84" s="52"/>
      <c r="B84" s="6" t="s">
        <v>169</v>
      </c>
      <c r="C84" s="17">
        <v>707769063</v>
      </c>
      <c r="D84" s="18">
        <v>12</v>
      </c>
      <c r="E84" s="6" t="s">
        <v>98</v>
      </c>
      <c r="F84" s="6" t="s">
        <v>99</v>
      </c>
      <c r="G84" s="6" t="s">
        <v>100</v>
      </c>
      <c r="H84" s="46">
        <v>0</v>
      </c>
      <c r="I84" s="48">
        <v>0.0025000000000000001</v>
      </c>
      <c r="J84" s="47">
        <v>2615.9299999999998</v>
      </c>
      <c r="K84" s="48">
        <v>0.011100000000000001</v>
      </c>
      <c r="L84" s="48">
        <v>0.0016000000000000001</v>
      </c>
      <c r="M84" s="52"/>
    </row>
    <row r="85" spans="1:13" ht="12.75">
      <c r="A85" s="52"/>
      <c r="B85" s="6" t="s">
        <v>170</v>
      </c>
      <c r="C85" s="17">
        <v>707772653</v>
      </c>
      <c r="D85" s="18">
        <v>12</v>
      </c>
      <c r="E85" s="6" t="s">
        <v>98</v>
      </c>
      <c r="F85" s="6" t="s">
        <v>99</v>
      </c>
      <c r="G85" s="6" t="s">
        <v>100</v>
      </c>
      <c r="H85" s="46">
        <v>0</v>
      </c>
      <c r="I85" s="48">
        <v>0.0044999999999999997</v>
      </c>
      <c r="J85" s="47">
        <v>2617.3699999999999</v>
      </c>
      <c r="K85" s="48">
        <v>0.011100000000000001</v>
      </c>
      <c r="L85" s="48">
        <v>0.0016000000000000001</v>
      </c>
      <c r="M85" s="52"/>
    </row>
    <row r="86" spans="1:13" ht="12.75">
      <c r="A86" s="52"/>
      <c r="B86" s="6" t="s">
        <v>171</v>
      </c>
      <c r="C86" s="17">
        <v>707756219</v>
      </c>
      <c r="D86" s="18">
        <v>54</v>
      </c>
      <c r="E86" s="6" t="s">
        <v>172</v>
      </c>
      <c r="F86" s="6" t="s">
        <v>99</v>
      </c>
      <c r="G86" s="6" t="s">
        <v>100</v>
      </c>
      <c r="H86" s="46">
        <v>0</v>
      </c>
      <c r="I86" s="48">
        <v>0.0030000000000000001</v>
      </c>
      <c r="J86" s="47">
        <v>1058.4300000000001</v>
      </c>
      <c r="K86" s="48">
        <v>0.0044999999999999997</v>
      </c>
      <c r="L86" s="48">
        <v>0.00059999999999999995</v>
      </c>
      <c r="M86" s="52"/>
    </row>
    <row r="87" spans="1:13" ht="12.75">
      <c r="A87" s="52"/>
      <c r="B87" s="6" t="s">
        <v>173</v>
      </c>
      <c r="C87" s="17">
        <v>707756227</v>
      </c>
      <c r="D87" s="18">
        <v>54</v>
      </c>
      <c r="E87" s="6" t="s">
        <v>172</v>
      </c>
      <c r="F87" s="6" t="s">
        <v>99</v>
      </c>
      <c r="G87" s="6" t="s">
        <v>100</v>
      </c>
      <c r="H87" s="46">
        <v>0</v>
      </c>
      <c r="I87" s="48">
        <v>0.0040000000000000001</v>
      </c>
      <c r="J87" s="47">
        <v>1573.3900000000001</v>
      </c>
      <c r="K87" s="48">
        <v>0.0067000000000000002</v>
      </c>
      <c r="L87" s="48">
        <v>0.001</v>
      </c>
      <c r="M87" s="52"/>
    </row>
    <row r="88" spans="1:13" ht="12.75">
      <c r="A88" s="52"/>
      <c r="B88" s="13" t="s">
        <v>174</v>
      </c>
      <c r="C88" s="14"/>
      <c r="D88" s="13"/>
      <c r="E88" s="13"/>
      <c r="F88" s="13"/>
      <c r="G88" s="13"/>
      <c r="J88" s="44">
        <v>0</v>
      </c>
      <c r="K88" s="45">
        <v>0</v>
      </c>
      <c r="L88" s="45">
        <v>0</v>
      </c>
      <c r="M88" s="52"/>
    </row>
    <row r="89" spans="1:13" ht="12.75">
      <c r="A89" s="52"/>
      <c r="B89" s="13" t="s">
        <v>175</v>
      </c>
      <c r="C89" s="14"/>
      <c r="D89" s="13"/>
      <c r="E89" s="13"/>
      <c r="F89" s="13"/>
      <c r="G89" s="13"/>
      <c r="J89" s="44">
        <v>0</v>
      </c>
      <c r="K89" s="45">
        <v>0</v>
      </c>
      <c r="L89" s="45">
        <v>0</v>
      </c>
      <c r="M89" s="52"/>
    </row>
    <row r="90" spans="1:13" ht="12.75">
      <c r="A90" s="52"/>
      <c r="B90" s="13" t="s">
        <v>176</v>
      </c>
      <c r="C90" s="14"/>
      <c r="D90" s="13"/>
      <c r="E90" s="13"/>
      <c r="F90" s="13"/>
      <c r="G90" s="13"/>
      <c r="J90" s="44">
        <v>6019.4300000000003</v>
      </c>
      <c r="K90" s="45">
        <v>0.025600000000000001</v>
      </c>
      <c r="L90" s="45">
        <v>0.0037000000000000002</v>
      </c>
      <c r="M90" s="52"/>
    </row>
    <row r="91" spans="1:13" ht="12.75">
      <c r="A91" s="52"/>
      <c r="B91" s="6" t="s">
        <v>177</v>
      </c>
      <c r="C91" s="17">
        <v>327064</v>
      </c>
      <c r="D91" s="18">
        <v>20</v>
      </c>
      <c r="E91" s="6" t="s">
        <v>98</v>
      </c>
      <c r="F91" s="6" t="s">
        <v>99</v>
      </c>
      <c r="G91" s="6" t="s">
        <v>49</v>
      </c>
      <c r="H91" s="46">
        <v>0</v>
      </c>
      <c r="J91" s="47">
        <v>0</v>
      </c>
      <c r="K91" s="48">
        <v>0</v>
      </c>
      <c r="L91" s="48">
        <v>0</v>
      </c>
      <c r="M91" s="52"/>
    </row>
    <row r="92" spans="1:13" ht="12.75">
      <c r="A92" s="52"/>
      <c r="B92" s="6" t="s">
        <v>178</v>
      </c>
      <c r="C92" s="17">
        <v>707691978</v>
      </c>
      <c r="D92" s="18">
        <v>10</v>
      </c>
      <c r="E92" s="6" t="s">
        <v>98</v>
      </c>
      <c r="F92" s="6" t="s">
        <v>99</v>
      </c>
      <c r="G92" s="6" t="s">
        <v>44</v>
      </c>
      <c r="H92" s="46">
        <v>0</v>
      </c>
      <c r="J92" s="47">
        <v>537.99000000000001</v>
      </c>
      <c r="K92" s="48">
        <v>0.0023</v>
      </c>
      <c r="L92" s="48">
        <v>0.00029999999999999997</v>
      </c>
      <c r="M92" s="52"/>
    </row>
    <row r="93" spans="1:13" ht="12.75">
      <c r="A93" s="52"/>
      <c r="B93" s="6" t="s">
        <v>179</v>
      </c>
      <c r="C93" s="17">
        <v>701023277</v>
      </c>
      <c r="D93" s="18">
        <v>12</v>
      </c>
      <c r="E93" s="6" t="s">
        <v>98</v>
      </c>
      <c r="F93" s="6" t="s">
        <v>99</v>
      </c>
      <c r="G93" s="6" t="s">
        <v>44</v>
      </c>
      <c r="H93" s="46">
        <v>0</v>
      </c>
      <c r="J93" s="47">
        <v>124.88</v>
      </c>
      <c r="K93" s="48">
        <v>0.00050000000000000001</v>
      </c>
      <c r="L93" s="48">
        <v>0.00010000000000000001</v>
      </c>
      <c r="M93" s="52"/>
    </row>
    <row r="94" spans="1:13" ht="12.75">
      <c r="A94" s="52"/>
      <c r="B94" s="6" t="s">
        <v>180</v>
      </c>
      <c r="C94" s="17">
        <v>707689063</v>
      </c>
      <c r="D94" s="18">
        <v>216147</v>
      </c>
      <c r="E94" s="6" t="s">
        <v>181</v>
      </c>
      <c r="F94" s="6" t="s">
        <v>99</v>
      </c>
      <c r="G94" s="6" t="s">
        <v>44</v>
      </c>
      <c r="H94" s="46">
        <v>0</v>
      </c>
      <c r="J94" s="47">
        <v>81.930000000000007</v>
      </c>
      <c r="K94" s="48">
        <v>0.00029999999999999997</v>
      </c>
      <c r="L94" s="48">
        <v>0.00010000000000000001</v>
      </c>
      <c r="M94" s="52"/>
    </row>
    <row r="95" spans="1:13" ht="12.75">
      <c r="A95" s="52"/>
      <c r="B95" s="6" t="s">
        <v>182</v>
      </c>
      <c r="C95" s="17">
        <v>707689071</v>
      </c>
      <c r="D95" s="18">
        <v>216147</v>
      </c>
      <c r="E95" s="6" t="s">
        <v>181</v>
      </c>
      <c r="F95" s="6" t="s">
        <v>99</v>
      </c>
      <c r="G95" s="6" t="s">
        <v>44</v>
      </c>
      <c r="H95" s="46">
        <v>0</v>
      </c>
      <c r="J95" s="47">
        <v>-0.089999999999999997</v>
      </c>
      <c r="K95" s="48">
        <v>0</v>
      </c>
      <c r="L95" s="48">
        <v>0</v>
      </c>
      <c r="M95" s="52"/>
    </row>
    <row r="96" spans="1:13" ht="12.75">
      <c r="A96" s="52"/>
      <c r="B96" s="6" t="s">
        <v>183</v>
      </c>
      <c r="C96" s="17">
        <v>701019077</v>
      </c>
      <c r="D96" s="18">
        <v>216147</v>
      </c>
      <c r="E96" s="6" t="s">
        <v>181</v>
      </c>
      <c r="F96" s="6" t="s">
        <v>99</v>
      </c>
      <c r="G96" s="6" t="s">
        <v>44</v>
      </c>
      <c r="H96" s="46">
        <v>0.052999999999999998</v>
      </c>
      <c r="J96" s="47">
        <v>2568.9400000000001</v>
      </c>
      <c r="K96" s="48">
        <v>0.0109</v>
      </c>
      <c r="L96" s="48">
        <v>0.0016000000000000001</v>
      </c>
      <c r="M96" s="52"/>
    </row>
    <row r="97" spans="1:13" ht="12.75">
      <c r="A97" s="52"/>
      <c r="B97" s="6" t="s">
        <v>184</v>
      </c>
      <c r="C97" s="17">
        <v>707764833</v>
      </c>
      <c r="D97" s="18">
        <v>216147</v>
      </c>
      <c r="E97" s="6" t="s">
        <v>103</v>
      </c>
      <c r="F97" s="6" t="s">
        <v>99</v>
      </c>
      <c r="G97" s="6" t="s">
        <v>44</v>
      </c>
      <c r="H97" s="46">
        <v>0</v>
      </c>
      <c r="J97" s="47">
        <v>1170.24</v>
      </c>
      <c r="K97" s="48">
        <v>0.0050000000000000001</v>
      </c>
      <c r="L97" s="48">
        <v>0.00069999999999999999</v>
      </c>
      <c r="M97" s="52"/>
    </row>
    <row r="98" spans="1:13" ht="12.75">
      <c r="A98" s="52"/>
      <c r="B98" s="6" t="s">
        <v>185</v>
      </c>
      <c r="C98" s="17">
        <v>707695342</v>
      </c>
      <c r="D98" s="18">
        <v>216147</v>
      </c>
      <c r="E98" s="6" t="s">
        <v>103</v>
      </c>
      <c r="F98" s="6" t="s">
        <v>99</v>
      </c>
      <c r="G98" s="6" t="s">
        <v>44</v>
      </c>
      <c r="H98" s="46">
        <v>0</v>
      </c>
      <c r="J98" s="47">
        <v>1837.99</v>
      </c>
      <c r="K98" s="48">
        <v>0.0077999999999999996</v>
      </c>
      <c r="L98" s="48">
        <v>0.0011000000000000001</v>
      </c>
      <c r="M98" s="52"/>
    </row>
    <row r="99" spans="1:13" ht="12.75">
      <c r="A99" s="52"/>
      <c r="B99" s="6" t="s">
        <v>186</v>
      </c>
      <c r="C99" s="17">
        <v>707776944</v>
      </c>
      <c r="D99" s="6"/>
      <c r="E99" s="6" t="s">
        <v>103</v>
      </c>
      <c r="F99" s="6" t="s">
        <v>99</v>
      </c>
      <c r="G99" s="6" t="s">
        <v>44</v>
      </c>
      <c r="H99" s="46">
        <v>0</v>
      </c>
      <c r="J99" s="47">
        <v>25.82</v>
      </c>
      <c r="K99" s="48">
        <v>0.00010000000000000001</v>
      </c>
      <c r="L99" s="48">
        <v>0</v>
      </c>
      <c r="M99" s="52"/>
    </row>
    <row r="100" spans="1:13" ht="12.75">
      <c r="A100" s="52"/>
      <c r="B100" s="6" t="s">
        <v>187</v>
      </c>
      <c r="C100" s="17">
        <v>707682845</v>
      </c>
      <c r="D100" s="18">
        <v>216147</v>
      </c>
      <c r="E100" s="6" t="s">
        <v>103</v>
      </c>
      <c r="F100" s="6" t="s">
        <v>99</v>
      </c>
      <c r="G100" s="6" t="s">
        <v>44</v>
      </c>
      <c r="H100" s="46">
        <v>0</v>
      </c>
      <c r="J100" s="47">
        <v>672.42999999999995</v>
      </c>
      <c r="K100" s="48">
        <v>0.0028999999999999998</v>
      </c>
      <c r="L100" s="48">
        <v>0.00040000000000000002</v>
      </c>
      <c r="M100" s="52"/>
    </row>
    <row r="101" spans="1:13" ht="12.75">
      <c r="A101" s="52"/>
      <c r="B101" s="6" t="s">
        <v>188</v>
      </c>
      <c r="C101" s="17">
        <v>88800019</v>
      </c>
      <c r="D101" s="18">
        <v>22</v>
      </c>
      <c r="E101" s="6" t="s">
        <v>189</v>
      </c>
      <c r="F101" s="6"/>
      <c r="G101" s="6" t="s">
        <v>44</v>
      </c>
      <c r="H101" s="46">
        <v>0</v>
      </c>
      <c r="J101" s="47">
        <v>-1000.6900000000001</v>
      </c>
      <c r="K101" s="48">
        <v>-0.0043</v>
      </c>
      <c r="L101" s="48">
        <v>-0.00059999999999999995</v>
      </c>
      <c r="M101" s="52"/>
    </row>
    <row r="102" spans="1:13" ht="12.75">
      <c r="A102" s="52"/>
      <c r="B102" s="3" t="s">
        <v>190</v>
      </c>
      <c r="C102" s="12"/>
      <c r="D102" s="3"/>
      <c r="E102" s="3"/>
      <c r="F102" s="3"/>
      <c r="G102" s="3"/>
      <c r="J102" s="43">
        <v>0</v>
      </c>
      <c r="K102" s="42">
        <v>0</v>
      </c>
      <c r="L102" s="42">
        <v>0</v>
      </c>
      <c r="M102" s="52"/>
    </row>
    <row r="103" spans="1:13" ht="12.75">
      <c r="A103" s="52"/>
      <c r="B103" s="13" t="s">
        <v>101</v>
      </c>
      <c r="C103" s="14"/>
      <c r="D103" s="13"/>
      <c r="E103" s="13"/>
      <c r="F103" s="13"/>
      <c r="G103" s="13"/>
      <c r="J103" s="44">
        <v>0</v>
      </c>
      <c r="K103" s="45">
        <v>0</v>
      </c>
      <c r="L103" s="45">
        <v>0</v>
      </c>
      <c r="M103" s="52"/>
    </row>
    <row r="104" spans="1:13" ht="12.75">
      <c r="A104" s="52"/>
      <c r="B104" s="13" t="s">
        <v>176</v>
      </c>
      <c r="C104" s="14"/>
      <c r="D104" s="13"/>
      <c r="E104" s="13"/>
      <c r="F104" s="13"/>
      <c r="G104" s="13"/>
      <c r="J104" s="44">
        <v>0</v>
      </c>
      <c r="K104" s="45">
        <v>0</v>
      </c>
      <c r="L104" s="45">
        <v>0</v>
      </c>
      <c r="M104" s="52"/>
    </row>
    <row r="105" spans="1:13" ht="12.75">
      <c r="A105" s="52"/>
      <c r="B105" s="6" t="s">
        <v>191</v>
      </c>
      <c r="C105" s="14"/>
      <c r="D105" s="13"/>
      <c r="E105" s="13"/>
      <c r="F105" s="13"/>
      <c r="G105" s="13"/>
      <c r="J105" s="44"/>
      <c r="K105" s="45"/>
      <c r="L105" s="45"/>
      <c r="M105" s="52"/>
    </row>
    <row r="106" spans="2:12" ht="12.75">
      <c r="B106" s="52" t="s">
        <v>4688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</row>
    <row r="108" spans="2:2" ht="12.75">
      <c r="B108" s="5" t="s">
        <v>4701</v>
      </c>
    </row>
    <row r="109" spans="2:2" ht="12.75">
      <c r="B109" s="5" t="s">
        <v>4697</v>
      </c>
    </row>
    <row r="110" spans="2:2" ht="12.75">
      <c r="B110" s="5" t="s">
        <v>4698</v>
      </c>
    </row>
    <row r="111" spans="2:2" ht="12.75">
      <c r="B111" s="5" t="s">
        <v>4699</v>
      </c>
    </row>
    <row r="112" spans="2:2" ht="12.75">
      <c r="B112" t="s">
        <v>4700</v>
      </c>
    </row>
  </sheetData>
  <mergeCells count="4">
    <mergeCell ref="B6:L6"/>
    <mergeCell ref="A7:A105"/>
    <mergeCell ref="B106:L106"/>
    <mergeCell ref="M8:M105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baa922e4-30c8-496d-8e3f-814456f4cf0a}">
  <sheetPr codeName="גיליון20"/>
  <dimension ref="A1:L689"/>
  <sheetViews>
    <sheetView rightToLeft="1" workbookViewId="0" topLeftCell="A1">
      <selection pane="topLeft" activeCell="B11" sqref="B11"/>
    </sheetView>
  </sheetViews>
  <sheetFormatPr defaultColWidth="9.14428571428571" defaultRowHeight="12.75"/>
  <cols>
    <col min="2" max="2" width="46.7142857142857" customWidth="1"/>
    <col min="3" max="3" width="17.7142857142857" customWidth="1"/>
    <col min="4" max="4" width="11.7142857142857" customWidth="1"/>
    <col min="5" max="5" width="14.7142857142857" customWidth="1"/>
    <col min="6" max="6" width="15.7142857142857" customWidth="1"/>
    <col min="7" max="7" width="17.7142857142857" customWidth="1"/>
    <col min="8" max="8" width="12.5714285714286" customWidth="1"/>
    <col min="9" max="9" width="20" customWidth="1"/>
    <col min="10" max="10" width="30.1428571428571" customWidth="1"/>
    <col min="11" max="1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</row>
    <row r="7" spans="1:12" ht="15.75">
      <c r="A7" s="52" t="s">
        <v>4686</v>
      </c>
      <c r="B7" s="2" t="s">
        <v>3303</v>
      </c>
      <c r="L7" s="52" t="s">
        <v>4687</v>
      </c>
    </row>
    <row r="8" spans="1:12" ht="15.75">
      <c r="A8" s="52"/>
      <c r="B8" s="2" t="s">
        <v>3579</v>
      </c>
      <c r="L8" s="52"/>
    </row>
    <row r="9" spans="1:12" ht="13.5" thickBot="1">
      <c r="A9" s="52"/>
      <c r="B9" s="4" t="s">
        <v>88</v>
      </c>
      <c r="C9" s="4" t="s">
        <v>89</v>
      </c>
      <c r="D9" s="4" t="s">
        <v>293</v>
      </c>
      <c r="E9" s="4" t="s">
        <v>195</v>
      </c>
      <c r="F9" s="4" t="s">
        <v>93</v>
      </c>
      <c r="G9" s="4" t="s">
        <v>4714</v>
      </c>
      <c r="H9" s="4" t="s">
        <v>4709</v>
      </c>
      <c r="I9" s="4" t="s">
        <v>4716</v>
      </c>
      <c r="J9" s="4" t="s">
        <v>4712</v>
      </c>
      <c r="K9" s="4" t="s">
        <v>4713</v>
      </c>
      <c r="L9" s="52"/>
    </row>
    <row r="10" spans="1:12" ht="13.5" thickTop="1">
      <c r="A10" s="52"/>
      <c r="B10" s="3" t="s">
        <v>3241</v>
      </c>
      <c r="C10" s="12"/>
      <c r="D10" s="3"/>
      <c r="E10" s="3"/>
      <c r="F10" s="3"/>
      <c r="G10" s="9">
        <v>212672782.81999999</v>
      </c>
      <c r="I10" s="9">
        <v>7707.6599999999999</v>
      </c>
      <c r="J10" s="10">
        <v>1</v>
      </c>
      <c r="K10" s="10">
        <v>0.0047000000000000002</v>
      </c>
      <c r="L10" s="52"/>
    </row>
    <row r="11" spans="1:12" ht="12.75">
      <c r="A11" s="52"/>
      <c r="B11" s="3" t="s">
        <v>3580</v>
      </c>
      <c r="C11" s="12"/>
      <c r="D11" s="3"/>
      <c r="E11" s="3"/>
      <c r="F11" s="3"/>
      <c r="G11" s="9">
        <v>200285461.74000001</v>
      </c>
      <c r="I11" s="9">
        <v>5698.6700000000001</v>
      </c>
      <c r="J11" s="10">
        <v>0.73939999999999995</v>
      </c>
      <c r="K11" s="10">
        <v>0.0035000000000000001</v>
      </c>
      <c r="L11" s="52"/>
    </row>
    <row r="12" spans="1:12" ht="12.75">
      <c r="A12" s="52"/>
      <c r="B12" s="13" t="s">
        <v>2615</v>
      </c>
      <c r="C12" s="14"/>
      <c r="D12" s="13"/>
      <c r="E12" s="13"/>
      <c r="F12" s="13"/>
      <c r="G12" s="15">
        <v>85986927.370000005</v>
      </c>
      <c r="I12" s="15">
        <v>3050.6100000000001</v>
      </c>
      <c r="J12" s="16">
        <v>0.39579999999999999</v>
      </c>
      <c r="K12" s="16">
        <v>0.0019</v>
      </c>
      <c r="L12" s="52"/>
    </row>
    <row r="13" spans="1:12" ht="12.75">
      <c r="A13" s="52"/>
      <c r="B13" s="6" t="s">
        <v>3581</v>
      </c>
      <c r="C13" s="17">
        <v>707772877</v>
      </c>
      <c r="D13" s="6" t="s">
        <v>2617</v>
      </c>
      <c r="E13" s="6" t="s">
        <v>3582</v>
      </c>
      <c r="F13" s="6" t="s">
        <v>44</v>
      </c>
      <c r="G13" s="7">
        <v>4484.6000000000004</v>
      </c>
      <c r="H13" s="7">
        <v>105.64</v>
      </c>
      <c r="I13" s="7">
        <v>15.050000000000001</v>
      </c>
      <c r="J13" s="8">
        <v>0.002</v>
      </c>
      <c r="K13" s="8">
        <v>0</v>
      </c>
      <c r="L13" s="52"/>
    </row>
    <row r="14" spans="1:12" ht="12.75">
      <c r="A14" s="52"/>
      <c r="B14" s="6" t="s">
        <v>3583</v>
      </c>
      <c r="C14" s="17">
        <v>707768107</v>
      </c>
      <c r="D14" s="6" t="s">
        <v>2617</v>
      </c>
      <c r="E14" s="6" t="s">
        <v>3584</v>
      </c>
      <c r="F14" s="6" t="s">
        <v>44</v>
      </c>
      <c r="G14" s="7">
        <v>82764.410000000003</v>
      </c>
      <c r="H14" s="7">
        <v>-47.789999999999999</v>
      </c>
      <c r="I14" s="7">
        <v>-125.62000000000001</v>
      </c>
      <c r="J14" s="8">
        <v>-0.016299999999999999</v>
      </c>
      <c r="K14" s="8">
        <v>-0.00010000000000000001</v>
      </c>
      <c r="L14" s="52"/>
    </row>
    <row r="15" spans="1:12" ht="12.75">
      <c r="A15" s="52"/>
      <c r="B15" s="6" t="s">
        <v>3585</v>
      </c>
      <c r="C15" s="17">
        <v>707723631</v>
      </c>
      <c r="D15" s="6" t="s">
        <v>2617</v>
      </c>
      <c r="E15" s="6" t="s">
        <v>3586</v>
      </c>
      <c r="F15" s="6" t="s">
        <v>100</v>
      </c>
      <c r="G15" s="7">
        <v>876160.81000000006</v>
      </c>
      <c r="H15" s="7">
        <v>3.4700000000000002</v>
      </c>
      <c r="I15" s="7">
        <v>30.399999999999999</v>
      </c>
      <c r="J15" s="8">
        <v>0.0038999999999999998</v>
      </c>
      <c r="K15" s="8">
        <v>0</v>
      </c>
      <c r="L15" s="52"/>
    </row>
    <row r="16" spans="1:12" ht="12.75">
      <c r="A16" s="52"/>
      <c r="B16" s="6" t="s">
        <v>3587</v>
      </c>
      <c r="C16" s="17">
        <v>707736823</v>
      </c>
      <c r="D16" s="6" t="s">
        <v>2617</v>
      </c>
      <c r="E16" s="6" t="s">
        <v>3471</v>
      </c>
      <c r="F16" s="6" t="s">
        <v>100</v>
      </c>
      <c r="G16" s="7">
        <v>13415105.26</v>
      </c>
      <c r="H16" s="7">
        <v>0.38</v>
      </c>
      <c r="I16" s="7">
        <v>50.979999999999997</v>
      </c>
      <c r="J16" s="8">
        <v>0.0066</v>
      </c>
      <c r="K16" s="8">
        <v>0</v>
      </c>
      <c r="L16" s="52"/>
    </row>
    <row r="17" spans="1:12" ht="12.75">
      <c r="A17" s="52"/>
      <c r="B17" s="6" t="s">
        <v>3588</v>
      </c>
      <c r="C17" s="17">
        <v>707740643</v>
      </c>
      <c r="D17" s="6" t="s">
        <v>2617</v>
      </c>
      <c r="E17" s="6" t="s">
        <v>3589</v>
      </c>
      <c r="F17" s="6" t="s">
        <v>100</v>
      </c>
      <c r="G17" s="7">
        <v>393555.65999999997</v>
      </c>
      <c r="H17" s="7">
        <v>2.21</v>
      </c>
      <c r="I17" s="7">
        <v>8.6999999999999993</v>
      </c>
      <c r="J17" s="8">
        <v>0.0011000000000000001</v>
      </c>
      <c r="K17" s="8">
        <v>0</v>
      </c>
      <c r="L17" s="52"/>
    </row>
    <row r="18" spans="1:12" ht="12.75">
      <c r="A18" s="52"/>
      <c r="B18" s="6" t="s">
        <v>3590</v>
      </c>
      <c r="C18" s="17">
        <v>707744009</v>
      </c>
      <c r="D18" s="6" t="s">
        <v>2617</v>
      </c>
      <c r="E18" s="6" t="s">
        <v>3591</v>
      </c>
      <c r="F18" s="6" t="s">
        <v>100</v>
      </c>
      <c r="G18" s="7">
        <v>385993.47999999998</v>
      </c>
      <c r="H18" s="7">
        <v>-0.46000000000000002</v>
      </c>
      <c r="I18" s="7">
        <v>-1.78</v>
      </c>
      <c r="J18" s="8">
        <v>-0.00020000000000000001</v>
      </c>
      <c r="K18" s="8">
        <v>0</v>
      </c>
      <c r="L18" s="52"/>
    </row>
    <row r="19" spans="1:12" ht="12.75">
      <c r="A19" s="52"/>
      <c r="B19" s="6" t="s">
        <v>3592</v>
      </c>
      <c r="C19" s="17">
        <v>707726097</v>
      </c>
      <c r="D19" s="6" t="s">
        <v>2617</v>
      </c>
      <c r="E19" s="6" t="s">
        <v>3593</v>
      </c>
      <c r="F19" s="6" t="s">
        <v>100</v>
      </c>
      <c r="G19" s="7">
        <v>11526.370000000001</v>
      </c>
      <c r="H19" s="7">
        <v>31.850000000000001</v>
      </c>
      <c r="I19" s="7">
        <v>3.6699999999999999</v>
      </c>
      <c r="J19" s="8">
        <v>0.00050000000000000001</v>
      </c>
      <c r="K19" s="8">
        <v>0</v>
      </c>
      <c r="L19" s="52"/>
    </row>
    <row r="20" spans="1:12" ht="12.75">
      <c r="A20" s="52"/>
      <c r="B20" s="6" t="s">
        <v>3594</v>
      </c>
      <c r="C20" s="17">
        <v>707769089</v>
      </c>
      <c r="D20" s="6" t="s">
        <v>2617</v>
      </c>
      <c r="E20" s="6" t="s">
        <v>3595</v>
      </c>
      <c r="F20" s="6" t="s">
        <v>100</v>
      </c>
      <c r="G20" s="7">
        <v>32346543.18</v>
      </c>
      <c r="H20" s="7">
        <v>0.44</v>
      </c>
      <c r="I20" s="7">
        <v>142.31999999999999</v>
      </c>
      <c r="J20" s="8">
        <v>0.018499999999999999</v>
      </c>
      <c r="K20" s="8">
        <v>0.00010000000000000001</v>
      </c>
      <c r="L20" s="52"/>
    </row>
    <row r="21" spans="1:12" ht="12.75">
      <c r="A21" s="52"/>
      <c r="B21" s="6" t="s">
        <v>3596</v>
      </c>
      <c r="C21" s="17">
        <v>707774931</v>
      </c>
      <c r="D21" s="6" t="s">
        <v>2617</v>
      </c>
      <c r="E21" s="6" t="s">
        <v>3597</v>
      </c>
      <c r="F21" s="6" t="s">
        <v>100</v>
      </c>
      <c r="G21" s="7">
        <v>10959513.33</v>
      </c>
      <c r="H21" s="7">
        <v>0.45000000000000001</v>
      </c>
      <c r="I21" s="7">
        <v>49.32</v>
      </c>
      <c r="J21" s="8">
        <v>0.0064000000000000003</v>
      </c>
      <c r="K21" s="8">
        <v>0</v>
      </c>
      <c r="L21" s="52"/>
    </row>
    <row r="22" spans="1:12" ht="12.75">
      <c r="A22" s="52"/>
      <c r="B22" s="6" t="s">
        <v>3598</v>
      </c>
      <c r="C22" s="17">
        <v>707780458</v>
      </c>
      <c r="D22" s="6" t="s">
        <v>2617</v>
      </c>
      <c r="E22" s="6" t="s">
        <v>3599</v>
      </c>
      <c r="F22" s="6" t="s">
        <v>100</v>
      </c>
      <c r="G22" s="7">
        <v>9046536</v>
      </c>
      <c r="H22" s="7">
        <v>0.25</v>
      </c>
      <c r="I22" s="7">
        <v>22.620000000000001</v>
      </c>
      <c r="J22" s="8">
        <v>0.0028999999999999998</v>
      </c>
      <c r="K22" s="8">
        <v>0</v>
      </c>
      <c r="L22" s="52"/>
    </row>
    <row r="23" spans="1:12" ht="12.75">
      <c r="A23" s="52"/>
      <c r="B23" s="6" t="s">
        <v>3600</v>
      </c>
      <c r="C23" s="17">
        <v>707780466</v>
      </c>
      <c r="D23" s="6" t="s">
        <v>2617</v>
      </c>
      <c r="E23" s="6" t="s">
        <v>3601</v>
      </c>
      <c r="F23" s="6" t="s">
        <v>100</v>
      </c>
      <c r="G23" s="7">
        <v>9267190.6199999992</v>
      </c>
      <c r="H23" s="7">
        <v>0.32000000000000001</v>
      </c>
      <c r="I23" s="7">
        <v>29.66</v>
      </c>
      <c r="J23" s="8">
        <v>0.0038</v>
      </c>
      <c r="K23" s="8">
        <v>0</v>
      </c>
      <c r="L23" s="52"/>
    </row>
    <row r="24" spans="1:12" ht="12.75">
      <c r="A24" s="52"/>
      <c r="B24" s="6" t="s">
        <v>3602</v>
      </c>
      <c r="C24" s="17">
        <v>707731345</v>
      </c>
      <c r="D24" s="6" t="s">
        <v>2617</v>
      </c>
      <c r="E24" s="6" t="s">
        <v>3603</v>
      </c>
      <c r="F24" s="6" t="s">
        <v>100</v>
      </c>
      <c r="G24" s="7">
        <v>2722500</v>
      </c>
      <c r="H24" s="7">
        <v>0.17999999999999999</v>
      </c>
      <c r="I24" s="7">
        <v>4.9000000000000004</v>
      </c>
      <c r="J24" s="8">
        <v>0.00059999999999999995</v>
      </c>
      <c r="K24" s="8">
        <v>0</v>
      </c>
      <c r="L24" s="52"/>
    </row>
    <row r="25" spans="1:12" ht="12.75">
      <c r="A25" s="52"/>
      <c r="B25" s="6" t="s">
        <v>3604</v>
      </c>
      <c r="C25" s="17">
        <v>707788261</v>
      </c>
      <c r="D25" s="6" t="s">
        <v>2617</v>
      </c>
      <c r="E25" s="6" t="s">
        <v>3605</v>
      </c>
      <c r="F25" s="6" t="s">
        <v>44</v>
      </c>
      <c r="G25" s="7">
        <v>489237.21999999997</v>
      </c>
      <c r="H25" s="7">
        <v>3.79</v>
      </c>
      <c r="I25" s="7">
        <v>58.890000000000001</v>
      </c>
      <c r="J25" s="8">
        <v>0.0076</v>
      </c>
      <c r="K25" s="8">
        <v>0</v>
      </c>
      <c r="L25" s="52"/>
    </row>
    <row r="26" spans="1:12" ht="12.75">
      <c r="A26" s="52"/>
      <c r="B26" s="6" t="s">
        <v>3606</v>
      </c>
      <c r="C26" s="17">
        <v>707788279</v>
      </c>
      <c r="D26" s="6" t="s">
        <v>2617</v>
      </c>
      <c r="E26" s="6" t="s">
        <v>3535</v>
      </c>
      <c r="F26" s="6" t="s">
        <v>44</v>
      </c>
      <c r="G26" s="7">
        <v>493746.47999999998</v>
      </c>
      <c r="H26" s="7">
        <v>1.7</v>
      </c>
      <c r="I26" s="7">
        <v>26.66</v>
      </c>
      <c r="J26" s="8">
        <v>0.0035000000000000001</v>
      </c>
      <c r="K26" s="8">
        <v>0</v>
      </c>
      <c r="L26" s="52"/>
    </row>
    <row r="27" spans="1:12" ht="12.75">
      <c r="A27" s="52"/>
      <c r="B27" s="6" t="s">
        <v>3607</v>
      </c>
      <c r="C27" s="17">
        <v>707784005</v>
      </c>
      <c r="D27" s="6" t="s">
        <v>2617</v>
      </c>
      <c r="E27" s="6" t="s">
        <v>3608</v>
      </c>
      <c r="F27" s="6" t="s">
        <v>44</v>
      </c>
      <c r="G27" s="7">
        <v>170141.97</v>
      </c>
      <c r="H27" s="7">
        <v>11.41</v>
      </c>
      <c r="I27" s="7">
        <v>61.659999999999997</v>
      </c>
      <c r="J27" s="8">
        <v>0.0080000000000000002</v>
      </c>
      <c r="K27" s="8">
        <v>0</v>
      </c>
      <c r="L27" s="52"/>
    </row>
    <row r="28" spans="1:12" ht="12.75">
      <c r="A28" s="52"/>
      <c r="B28" s="6" t="s">
        <v>3609</v>
      </c>
      <c r="C28" s="17">
        <v>707784013</v>
      </c>
      <c r="D28" s="6" t="s">
        <v>2617</v>
      </c>
      <c r="E28" s="6" t="s">
        <v>3608</v>
      </c>
      <c r="F28" s="6" t="s">
        <v>44</v>
      </c>
      <c r="G28" s="7">
        <v>201171.85999999999</v>
      </c>
      <c r="H28" s="7">
        <v>11.41</v>
      </c>
      <c r="I28" s="7">
        <v>72.900000000000006</v>
      </c>
      <c r="J28" s="8">
        <v>0.0094999999999999998</v>
      </c>
      <c r="K28" s="8">
        <v>0</v>
      </c>
      <c r="L28" s="52"/>
    </row>
    <row r="29" spans="1:12" ht="12.75">
      <c r="A29" s="52"/>
      <c r="B29" s="6" t="s">
        <v>3610</v>
      </c>
      <c r="C29" s="17">
        <v>707771515</v>
      </c>
      <c r="D29" s="6" t="s">
        <v>2617</v>
      </c>
      <c r="E29" s="6" t="s">
        <v>3595</v>
      </c>
      <c r="F29" s="6" t="s">
        <v>100</v>
      </c>
      <c r="G29" s="7">
        <v>3505572.73</v>
      </c>
      <c r="H29" s="7">
        <v>0.11</v>
      </c>
      <c r="I29" s="7">
        <v>3.8599999999999999</v>
      </c>
      <c r="J29" s="8">
        <v>0.00050000000000000001</v>
      </c>
      <c r="K29" s="8">
        <v>0</v>
      </c>
      <c r="L29" s="52"/>
    </row>
    <row r="30" spans="1:12" ht="12.75">
      <c r="A30" s="52"/>
      <c r="B30" s="6" t="s">
        <v>3611</v>
      </c>
      <c r="C30" s="17">
        <v>707747176</v>
      </c>
      <c r="D30" s="6" t="s">
        <v>2617</v>
      </c>
      <c r="E30" s="6" t="s">
        <v>3491</v>
      </c>
      <c r="F30" s="6" t="s">
        <v>100</v>
      </c>
      <c r="G30" s="7">
        <v>79259.050000000003</v>
      </c>
      <c r="H30" s="7">
        <v>10.109999999999999</v>
      </c>
      <c r="I30" s="7">
        <v>8.0099999999999998</v>
      </c>
      <c r="J30" s="8">
        <v>0.001</v>
      </c>
      <c r="K30" s="8">
        <v>0</v>
      </c>
      <c r="L30" s="52"/>
    </row>
    <row r="31" spans="1:12" ht="12.75">
      <c r="A31" s="52"/>
      <c r="B31" s="6" t="s">
        <v>3612</v>
      </c>
      <c r="C31" s="17">
        <v>707735957</v>
      </c>
      <c r="D31" s="6" t="s">
        <v>2617</v>
      </c>
      <c r="E31" s="6" t="s">
        <v>3613</v>
      </c>
      <c r="F31" s="6" t="s">
        <v>100</v>
      </c>
      <c r="G31" s="7">
        <v>1035730.77</v>
      </c>
      <c r="H31" s="7">
        <v>-0.26000000000000001</v>
      </c>
      <c r="I31" s="7">
        <v>-2.6899999999999999</v>
      </c>
      <c r="J31" s="8">
        <v>-0.00029999999999999997</v>
      </c>
      <c r="K31" s="8">
        <v>0</v>
      </c>
      <c r="L31" s="52"/>
    </row>
    <row r="32" spans="1:12" ht="12.75">
      <c r="A32" s="52"/>
      <c r="B32" s="6" t="s">
        <v>3614</v>
      </c>
      <c r="C32" s="17">
        <v>777107343</v>
      </c>
      <c r="D32" s="6" t="s">
        <v>2617</v>
      </c>
      <c r="E32" s="6" t="s">
        <v>3582</v>
      </c>
      <c r="F32" s="6" t="s">
        <v>100</v>
      </c>
      <c r="G32" s="7">
        <v>500193.57000000001</v>
      </c>
      <c r="H32" s="7">
        <v>518.01999999999998</v>
      </c>
      <c r="I32" s="7">
        <v>2591.1199999999999</v>
      </c>
      <c r="J32" s="8">
        <v>0.3362</v>
      </c>
      <c r="K32" s="8">
        <v>0.0016000000000000001</v>
      </c>
      <c r="L32" s="52"/>
    </row>
    <row r="33" spans="1:12" ht="12.75">
      <c r="A33" s="52"/>
      <c r="B33" s="13" t="s">
        <v>3526</v>
      </c>
      <c r="C33" s="14"/>
      <c r="D33" s="13"/>
      <c r="E33" s="13"/>
      <c r="F33" s="13"/>
      <c r="G33" s="15">
        <v>118055459.7</v>
      </c>
      <c r="I33" s="15">
        <v>3913.6199999999999</v>
      </c>
      <c r="J33" s="16">
        <v>0.50780000000000003</v>
      </c>
      <c r="K33" s="16">
        <v>0.0023999999999999998</v>
      </c>
      <c r="L33" s="52"/>
    </row>
    <row r="34" spans="1:12" ht="12.75">
      <c r="A34" s="52"/>
      <c r="B34" s="6" t="s">
        <v>3615</v>
      </c>
      <c r="C34" s="17">
        <v>707769279</v>
      </c>
      <c r="D34" s="6" t="s">
        <v>2617</v>
      </c>
      <c r="E34" s="6" t="s">
        <v>3616</v>
      </c>
      <c r="F34" s="6" t="s">
        <v>100</v>
      </c>
      <c r="G34" s="7">
        <v>1621938.8200000001</v>
      </c>
      <c r="H34" s="7">
        <v>100.16</v>
      </c>
      <c r="I34" s="7">
        <v>1624.53</v>
      </c>
      <c r="J34" s="8">
        <v>0.21079999999999999</v>
      </c>
      <c r="K34" s="8">
        <v>0.001</v>
      </c>
      <c r="L34" s="52"/>
    </row>
    <row r="35" spans="1:12" ht="12.75">
      <c r="A35" s="52"/>
      <c r="B35" s="6" t="s">
        <v>3617</v>
      </c>
      <c r="C35" s="17">
        <v>707785895</v>
      </c>
      <c r="D35" s="6" t="s">
        <v>2617</v>
      </c>
      <c r="E35" s="6" t="s">
        <v>3618</v>
      </c>
      <c r="F35" s="6" t="s">
        <v>100</v>
      </c>
      <c r="G35" s="7">
        <v>-1716664.53</v>
      </c>
      <c r="H35" s="7">
        <v>100</v>
      </c>
      <c r="I35" s="7">
        <v>-1716.6600000000001</v>
      </c>
      <c r="J35" s="8">
        <v>-0.22270000000000001</v>
      </c>
      <c r="K35" s="8">
        <v>-0.0011000000000000001</v>
      </c>
      <c r="L35" s="52"/>
    </row>
    <row r="36" spans="1:12" ht="12.75">
      <c r="A36" s="52"/>
      <c r="B36" s="6" t="s">
        <v>3619</v>
      </c>
      <c r="C36" s="17">
        <v>707782330</v>
      </c>
      <c r="D36" s="6" t="s">
        <v>2617</v>
      </c>
      <c r="E36" s="6" t="s">
        <v>3448</v>
      </c>
      <c r="F36" s="6" t="s">
        <v>100</v>
      </c>
      <c r="G36" s="7">
        <v>2623337.2599999998</v>
      </c>
      <c r="H36" s="7">
        <v>100.09999999999999</v>
      </c>
      <c r="I36" s="7">
        <v>2625.96</v>
      </c>
      <c r="J36" s="8">
        <v>0.3407</v>
      </c>
      <c r="K36" s="8">
        <v>0.0016000000000000001</v>
      </c>
      <c r="L36" s="52"/>
    </row>
    <row r="37" spans="1:12" ht="12.75">
      <c r="A37" s="52"/>
      <c r="B37" s="6" t="s">
        <v>3620</v>
      </c>
      <c r="C37" s="17">
        <v>707772976</v>
      </c>
      <c r="D37" s="6" t="s">
        <v>2617</v>
      </c>
      <c r="E37" s="6" t="s">
        <v>3416</v>
      </c>
      <c r="F37" s="6" t="s">
        <v>100</v>
      </c>
      <c r="G37" s="7">
        <v>3933008.0899999999</v>
      </c>
      <c r="H37" s="7">
        <v>100.05</v>
      </c>
      <c r="I37" s="7">
        <v>3934.9699999999998</v>
      </c>
      <c r="J37" s="8">
        <v>0.51049999999999995</v>
      </c>
      <c r="K37" s="8">
        <v>0.0023999999999999998</v>
      </c>
      <c r="L37" s="52"/>
    </row>
    <row r="38" spans="1:12" ht="12.75">
      <c r="A38" s="52"/>
      <c r="B38" s="6" t="s">
        <v>3621</v>
      </c>
      <c r="C38" s="17">
        <v>707782355</v>
      </c>
      <c r="D38" s="6" t="s">
        <v>2617</v>
      </c>
      <c r="E38" s="6" t="s">
        <v>3448</v>
      </c>
      <c r="F38" s="6" t="s">
        <v>100</v>
      </c>
      <c r="G38" s="7">
        <v>839560.94999999995</v>
      </c>
      <c r="H38" s="7">
        <v>100.05</v>
      </c>
      <c r="I38" s="7">
        <v>839.98000000000002</v>
      </c>
      <c r="J38" s="8">
        <v>0.109</v>
      </c>
      <c r="K38" s="8">
        <v>0.00050000000000000001</v>
      </c>
      <c r="L38" s="52"/>
    </row>
    <row r="39" spans="1:12" ht="12.75">
      <c r="A39" s="52"/>
      <c r="B39" s="6" t="s">
        <v>3622</v>
      </c>
      <c r="C39" s="17">
        <v>707756649</v>
      </c>
      <c r="D39" s="6" t="s">
        <v>2617</v>
      </c>
      <c r="E39" s="6" t="s">
        <v>3623</v>
      </c>
      <c r="F39" s="6" t="s">
        <v>100</v>
      </c>
      <c r="G39" s="7">
        <v>707125.46999999997</v>
      </c>
      <c r="H39" s="7">
        <v>100.18000000000001</v>
      </c>
      <c r="I39" s="7">
        <v>708.39999999999998</v>
      </c>
      <c r="J39" s="8">
        <v>0.091899999999999996</v>
      </c>
      <c r="K39" s="8">
        <v>0.00040000000000000002</v>
      </c>
      <c r="L39" s="52"/>
    </row>
    <row r="40" spans="1:12" ht="12.75">
      <c r="A40" s="52"/>
      <c r="B40" s="6" t="s">
        <v>3624</v>
      </c>
      <c r="C40" s="17">
        <v>707785903</v>
      </c>
      <c r="D40" s="6" t="s">
        <v>2617</v>
      </c>
      <c r="E40" s="6" t="s">
        <v>3618</v>
      </c>
      <c r="F40" s="6" t="s">
        <v>100</v>
      </c>
      <c r="G40" s="7">
        <v>1713883.0900000001</v>
      </c>
      <c r="H40" s="7">
        <v>100.06999999999999</v>
      </c>
      <c r="I40" s="7">
        <v>1715.0799999999999</v>
      </c>
      <c r="J40" s="8">
        <v>0.2225</v>
      </c>
      <c r="K40" s="8">
        <v>0.001</v>
      </c>
      <c r="L40" s="52"/>
    </row>
    <row r="41" spans="1:12" ht="12.75">
      <c r="A41" s="52"/>
      <c r="B41" s="6" t="s">
        <v>3625</v>
      </c>
      <c r="C41" s="17">
        <v>707782363</v>
      </c>
      <c r="D41" s="6" t="s">
        <v>2617</v>
      </c>
      <c r="E41" s="6" t="s">
        <v>3626</v>
      </c>
      <c r="F41" s="6" t="s">
        <v>100</v>
      </c>
      <c r="G41" s="7">
        <v>6715181.1799999997</v>
      </c>
      <c r="H41" s="7">
        <v>100.13</v>
      </c>
      <c r="I41" s="7">
        <v>6723.9099999999999</v>
      </c>
      <c r="J41" s="8">
        <v>0.87239999999999995</v>
      </c>
      <c r="K41" s="8">
        <v>0.0041000000000000003</v>
      </c>
      <c r="L41" s="52"/>
    </row>
    <row r="42" spans="1:12" ht="12.75">
      <c r="A42" s="52"/>
      <c r="B42" s="6" t="s">
        <v>3627</v>
      </c>
      <c r="C42" s="17">
        <v>707782371</v>
      </c>
      <c r="D42" s="6" t="s">
        <v>2617</v>
      </c>
      <c r="E42" s="6" t="s">
        <v>3539</v>
      </c>
      <c r="F42" s="6" t="s">
        <v>100</v>
      </c>
      <c r="G42" s="7">
        <v>1704336.99</v>
      </c>
      <c r="H42" s="7">
        <v>100.04000000000001</v>
      </c>
      <c r="I42" s="7">
        <v>1705.02</v>
      </c>
      <c r="J42" s="8">
        <v>0.22120000000000001</v>
      </c>
      <c r="K42" s="8">
        <v>0.001</v>
      </c>
      <c r="L42" s="52"/>
    </row>
    <row r="43" spans="1:12" ht="12.75">
      <c r="A43" s="52"/>
      <c r="B43" s="6" t="s">
        <v>3628</v>
      </c>
      <c r="C43" s="17">
        <v>707782389</v>
      </c>
      <c r="D43" s="6" t="s">
        <v>2617</v>
      </c>
      <c r="E43" s="6" t="s">
        <v>3539</v>
      </c>
      <c r="F43" s="6" t="s">
        <v>100</v>
      </c>
      <c r="G43" s="7">
        <v>1977562.48</v>
      </c>
      <c r="H43" s="7">
        <v>100.04000000000001</v>
      </c>
      <c r="I43" s="7">
        <v>1978.3499999999999</v>
      </c>
      <c r="J43" s="8">
        <v>0.25669999999999998</v>
      </c>
      <c r="K43" s="8">
        <v>0.0011999999999999999</v>
      </c>
      <c r="L43" s="52"/>
    </row>
    <row r="44" spans="1:12" ht="12.75">
      <c r="A44" s="52"/>
      <c r="B44" s="6" t="s">
        <v>3629</v>
      </c>
      <c r="C44" s="17">
        <v>707782397</v>
      </c>
      <c r="D44" s="6" t="s">
        <v>2617</v>
      </c>
      <c r="E44" s="6" t="s">
        <v>3539</v>
      </c>
      <c r="F44" s="6" t="s">
        <v>100</v>
      </c>
      <c r="G44" s="7">
        <v>2909543.3500000001</v>
      </c>
      <c r="H44" s="7">
        <v>100.04000000000001</v>
      </c>
      <c r="I44" s="7">
        <v>2910.71</v>
      </c>
      <c r="J44" s="8">
        <v>0.37759999999999999</v>
      </c>
      <c r="K44" s="8">
        <v>0.0018</v>
      </c>
      <c r="L44" s="52"/>
    </row>
    <row r="45" spans="1:12" ht="12.75">
      <c r="A45" s="52"/>
      <c r="B45" s="6" t="s">
        <v>3630</v>
      </c>
      <c r="C45" s="17">
        <v>707769337</v>
      </c>
      <c r="D45" s="6" t="s">
        <v>2617</v>
      </c>
      <c r="E45" s="6" t="s">
        <v>3616</v>
      </c>
      <c r="F45" s="6" t="s">
        <v>44</v>
      </c>
      <c r="G45" s="7">
        <v>-522549.75</v>
      </c>
      <c r="H45" s="7">
        <v>99.280000000000001</v>
      </c>
      <c r="I45" s="7">
        <v>-1647.6700000000001</v>
      </c>
      <c r="J45" s="8">
        <v>-0.21379999999999999</v>
      </c>
      <c r="K45" s="8">
        <v>-0.001</v>
      </c>
      <c r="L45" s="52"/>
    </row>
    <row r="46" spans="1:12" ht="12.75">
      <c r="A46" s="52"/>
      <c r="B46" s="6" t="s">
        <v>3631</v>
      </c>
      <c r="C46" s="17">
        <v>707785911</v>
      </c>
      <c r="D46" s="6" t="s">
        <v>2617</v>
      </c>
      <c r="E46" s="6" t="s">
        <v>3618</v>
      </c>
      <c r="F46" s="6" t="s">
        <v>44</v>
      </c>
      <c r="G46" s="7">
        <v>522520.34000000003</v>
      </c>
      <c r="H46" s="7">
        <v>100</v>
      </c>
      <c r="I46" s="7">
        <v>1659.52</v>
      </c>
      <c r="J46" s="8">
        <v>0.21529999999999999</v>
      </c>
      <c r="K46" s="8">
        <v>0.001</v>
      </c>
      <c r="L46" s="52"/>
    </row>
    <row r="47" spans="1:12" ht="12.75">
      <c r="A47" s="52"/>
      <c r="B47" s="6" t="s">
        <v>3632</v>
      </c>
      <c r="C47" s="17">
        <v>707782421</v>
      </c>
      <c r="D47" s="6" t="s">
        <v>2617</v>
      </c>
      <c r="E47" s="6" t="s">
        <v>3448</v>
      </c>
      <c r="F47" s="6" t="s">
        <v>44</v>
      </c>
      <c r="G47" s="7">
        <v>-816023.31000000006</v>
      </c>
      <c r="H47" s="7">
        <v>99.900000000000006</v>
      </c>
      <c r="I47" s="7">
        <v>-2589.0999999999999</v>
      </c>
      <c r="J47" s="8">
        <v>-0.33589999999999998</v>
      </c>
      <c r="K47" s="8">
        <v>-0.0016000000000000001</v>
      </c>
      <c r="L47" s="52"/>
    </row>
    <row r="48" spans="1:12" ht="12.75">
      <c r="A48" s="52"/>
      <c r="B48" s="6" t="s">
        <v>3633</v>
      </c>
      <c r="C48" s="17">
        <v>707773008</v>
      </c>
      <c r="D48" s="6" t="s">
        <v>2617</v>
      </c>
      <c r="E48" s="6" t="s">
        <v>3416</v>
      </c>
      <c r="F48" s="6" t="s">
        <v>44</v>
      </c>
      <c r="G48" s="7">
        <v>-1254152.9199999999</v>
      </c>
      <c r="H48" s="7">
        <v>99.939999999999998</v>
      </c>
      <c r="I48" s="7">
        <v>-3980.8000000000002</v>
      </c>
      <c r="J48" s="8">
        <v>-0.51649999999999996</v>
      </c>
      <c r="K48" s="8">
        <v>-0.0023999999999999998</v>
      </c>
      <c r="L48" s="52"/>
    </row>
    <row r="49" spans="1:12" ht="12.75">
      <c r="A49" s="52"/>
      <c r="B49" s="6" t="s">
        <v>3634</v>
      </c>
      <c r="C49" s="17">
        <v>707782447</v>
      </c>
      <c r="D49" s="6" t="s">
        <v>2617</v>
      </c>
      <c r="E49" s="6" t="s">
        <v>3448</v>
      </c>
      <c r="F49" s="6" t="s">
        <v>44</v>
      </c>
      <c r="G49" s="7">
        <v>-261281.85999999999</v>
      </c>
      <c r="H49" s="7">
        <v>99.939999999999998</v>
      </c>
      <c r="I49" s="7">
        <v>-829.33000000000004</v>
      </c>
      <c r="J49" s="8">
        <v>-0.1076</v>
      </c>
      <c r="K49" s="8">
        <v>-0.00050000000000000001</v>
      </c>
      <c r="L49" s="52"/>
    </row>
    <row r="50" spans="1:12" ht="12.75">
      <c r="A50" s="52"/>
      <c r="B50" s="6" t="s">
        <v>3635</v>
      </c>
      <c r="C50" s="17">
        <v>707756706</v>
      </c>
      <c r="D50" s="6" t="s">
        <v>2617</v>
      </c>
      <c r="E50" s="6" t="s">
        <v>3623</v>
      </c>
      <c r="F50" s="6" t="s">
        <v>44</v>
      </c>
      <c r="G50" s="7">
        <v>-209028.45000000001</v>
      </c>
      <c r="H50" s="7">
        <v>99.659999999999997</v>
      </c>
      <c r="I50" s="7">
        <v>-661.62</v>
      </c>
      <c r="J50" s="8">
        <v>-0.085800000000000001</v>
      </c>
      <c r="K50" s="8">
        <v>-0.00040000000000000002</v>
      </c>
      <c r="L50" s="52"/>
    </row>
    <row r="51" spans="1:12" ht="12.75">
      <c r="A51" s="52"/>
      <c r="B51" s="6" t="s">
        <v>3636</v>
      </c>
      <c r="C51" s="17">
        <v>707785929</v>
      </c>
      <c r="D51" s="6" t="s">
        <v>2617</v>
      </c>
      <c r="E51" s="6" t="s">
        <v>3618</v>
      </c>
      <c r="F51" s="6" t="s">
        <v>44</v>
      </c>
      <c r="G51" s="7">
        <v>-522570.14000000001</v>
      </c>
      <c r="H51" s="7">
        <v>99.930000000000007</v>
      </c>
      <c r="I51" s="7">
        <v>-1658.52</v>
      </c>
      <c r="J51" s="8">
        <v>-0.2152</v>
      </c>
      <c r="K51" s="8">
        <v>-0.001</v>
      </c>
      <c r="L51" s="52"/>
    </row>
    <row r="52" spans="1:12" ht="12.75">
      <c r="A52" s="52"/>
      <c r="B52" s="6" t="s">
        <v>3637</v>
      </c>
      <c r="C52" s="17">
        <v>707782454</v>
      </c>
      <c r="D52" s="6" t="s">
        <v>2617</v>
      </c>
      <c r="E52" s="6" t="s">
        <v>3626</v>
      </c>
      <c r="F52" s="6" t="s">
        <v>44</v>
      </c>
      <c r="G52" s="7">
        <v>-2079143.47</v>
      </c>
      <c r="H52" s="7">
        <v>99.859999999999999</v>
      </c>
      <c r="I52" s="7">
        <v>-6594.1099999999997</v>
      </c>
      <c r="J52" s="8">
        <v>-0.85550000000000004</v>
      </c>
      <c r="K52" s="8">
        <v>-0.0040000000000000001</v>
      </c>
      <c r="L52" s="52"/>
    </row>
    <row r="53" spans="1:12" ht="12.75">
      <c r="A53" s="52"/>
      <c r="B53" s="6" t="s">
        <v>3638</v>
      </c>
      <c r="C53" s="17">
        <v>707782462</v>
      </c>
      <c r="D53" s="6" t="s">
        <v>2617</v>
      </c>
      <c r="E53" s="6" t="s">
        <v>3539</v>
      </c>
      <c r="F53" s="6" t="s">
        <v>44</v>
      </c>
      <c r="G53" s="7">
        <v>-522525.34000000003</v>
      </c>
      <c r="H53" s="7">
        <v>99.980000000000004</v>
      </c>
      <c r="I53" s="7">
        <v>-1659.21</v>
      </c>
      <c r="J53" s="8">
        <v>-0.21529999999999999</v>
      </c>
      <c r="K53" s="8">
        <v>-0.001</v>
      </c>
      <c r="L53" s="52"/>
    </row>
    <row r="54" spans="1:12" ht="12.75">
      <c r="A54" s="52"/>
      <c r="B54" s="6" t="s">
        <v>3639</v>
      </c>
      <c r="C54" s="17">
        <v>707782470</v>
      </c>
      <c r="D54" s="6" t="s">
        <v>2617</v>
      </c>
      <c r="E54" s="6" t="s">
        <v>3539</v>
      </c>
      <c r="F54" s="6" t="s">
        <v>44</v>
      </c>
      <c r="G54" s="7">
        <v>-605419.93000000005</v>
      </c>
      <c r="H54" s="7">
        <v>99.980000000000004</v>
      </c>
      <c r="I54" s="7">
        <v>-1922.4300000000001</v>
      </c>
      <c r="J54" s="8">
        <v>-0.24940000000000001</v>
      </c>
      <c r="K54" s="8">
        <v>-0.0011999999999999999</v>
      </c>
      <c r="L54" s="52"/>
    </row>
    <row r="55" spans="1:12" ht="12.75">
      <c r="A55" s="52"/>
      <c r="B55" s="6" t="s">
        <v>3640</v>
      </c>
      <c r="C55" s="17">
        <v>707782488</v>
      </c>
      <c r="D55" s="6" t="s">
        <v>2617</v>
      </c>
      <c r="E55" s="6" t="s">
        <v>3539</v>
      </c>
      <c r="F55" s="6" t="s">
        <v>44</v>
      </c>
      <c r="G55" s="7">
        <v>-888293.07999999996</v>
      </c>
      <c r="H55" s="7">
        <v>99.980000000000004</v>
      </c>
      <c r="I55" s="7">
        <v>-2820.6500000000001</v>
      </c>
      <c r="J55" s="8">
        <v>-0.36599999999999999</v>
      </c>
      <c r="K55" s="8">
        <v>-0.0016999999999999999</v>
      </c>
      <c r="L55" s="52"/>
    </row>
    <row r="56" spans="1:12" ht="12.75">
      <c r="A56" s="52"/>
      <c r="B56" s="6" t="s">
        <v>3641</v>
      </c>
      <c r="C56" s="17">
        <v>707756714</v>
      </c>
      <c r="D56" s="6" t="s">
        <v>2617</v>
      </c>
      <c r="E56" s="6" t="s">
        <v>3623</v>
      </c>
      <c r="F56" s="6" t="s">
        <v>49</v>
      </c>
      <c r="G56" s="7">
        <v>-418051.87</v>
      </c>
      <c r="H56" s="7">
        <v>100.38</v>
      </c>
      <c r="I56" s="7">
        <v>-1478.6500000000001</v>
      </c>
      <c r="J56" s="8">
        <v>-0.1918</v>
      </c>
      <c r="K56" s="8">
        <v>-0.00089999999999999998</v>
      </c>
      <c r="L56" s="52"/>
    </row>
    <row r="57" spans="1:12" ht="12.75">
      <c r="A57" s="52"/>
      <c r="B57" s="6" t="s">
        <v>3642</v>
      </c>
      <c r="C57" s="17">
        <v>707786091</v>
      </c>
      <c r="D57" s="6" t="s">
        <v>2617</v>
      </c>
      <c r="E57" s="6" t="s">
        <v>3643</v>
      </c>
      <c r="F57" s="6" t="s">
        <v>100</v>
      </c>
      <c r="G57" s="7">
        <v>-583129.83999999997</v>
      </c>
      <c r="H57" s="7">
        <v>99.769999999999996</v>
      </c>
      <c r="I57" s="7">
        <v>-581.78999999999996</v>
      </c>
      <c r="J57" s="8">
        <v>-0.075499999999999998</v>
      </c>
      <c r="K57" s="8">
        <v>-0.00040000000000000002</v>
      </c>
      <c r="L57" s="52"/>
    </row>
    <row r="58" spans="1:12" ht="12.75">
      <c r="A58" s="52"/>
      <c r="B58" s="6" t="s">
        <v>3644</v>
      </c>
      <c r="C58" s="17">
        <v>707756870</v>
      </c>
      <c r="D58" s="6" t="s">
        <v>2617</v>
      </c>
      <c r="E58" s="6" t="s">
        <v>3623</v>
      </c>
      <c r="F58" s="6" t="s">
        <v>100</v>
      </c>
      <c r="G58" s="7">
        <v>1691250.99</v>
      </c>
      <c r="H58" s="7">
        <v>99.489999999999995</v>
      </c>
      <c r="I58" s="7">
        <v>1682.6300000000001</v>
      </c>
      <c r="J58" s="8">
        <v>0.21829999999999999</v>
      </c>
      <c r="K58" s="8">
        <v>0.001</v>
      </c>
      <c r="L58" s="52"/>
    </row>
    <row r="59" spans="1:12" ht="12.75">
      <c r="A59" s="52"/>
      <c r="B59" s="6" t="s">
        <v>3645</v>
      </c>
      <c r="C59" s="17">
        <v>707786125</v>
      </c>
      <c r="D59" s="6" t="s">
        <v>2617</v>
      </c>
      <c r="E59" s="6" t="s">
        <v>3643</v>
      </c>
      <c r="F59" s="6" t="s">
        <v>100</v>
      </c>
      <c r="G59" s="7">
        <v>599366.83999999997</v>
      </c>
      <c r="H59" s="7">
        <v>100.14</v>
      </c>
      <c r="I59" s="7">
        <v>600.21000000000004</v>
      </c>
      <c r="J59" s="8">
        <v>0.077899999999999997</v>
      </c>
      <c r="K59" s="8">
        <v>0.00040000000000000002</v>
      </c>
      <c r="L59" s="52"/>
    </row>
    <row r="60" spans="1:12" ht="12.75">
      <c r="A60" s="52"/>
      <c r="B60" s="6" t="s">
        <v>3646</v>
      </c>
      <c r="C60" s="17">
        <v>707786208</v>
      </c>
      <c r="D60" s="6" t="s">
        <v>2617</v>
      </c>
      <c r="E60" s="6" t="s">
        <v>1</v>
      </c>
      <c r="F60" s="6" t="s">
        <v>100</v>
      </c>
      <c r="G60" s="7">
        <v>-47454.279999999999</v>
      </c>
      <c r="H60" s="7">
        <v>100</v>
      </c>
      <c r="I60" s="7">
        <v>-47.450000000000003</v>
      </c>
      <c r="J60" s="8">
        <v>-0.0061999999999999998</v>
      </c>
      <c r="K60" s="8">
        <v>0</v>
      </c>
      <c r="L60" s="52"/>
    </row>
    <row r="61" spans="1:12" ht="12.75">
      <c r="A61" s="52"/>
      <c r="B61" s="6" t="s">
        <v>3647</v>
      </c>
      <c r="C61" s="17">
        <v>707786224</v>
      </c>
      <c r="D61" s="6" t="s">
        <v>2617</v>
      </c>
      <c r="E61" s="6" t="s">
        <v>3558</v>
      </c>
      <c r="F61" s="6" t="s">
        <v>100</v>
      </c>
      <c r="G61" s="7">
        <v>-1844466.8200000001</v>
      </c>
      <c r="H61" s="7">
        <v>100.15000000000001</v>
      </c>
      <c r="I61" s="7">
        <v>-1847.23</v>
      </c>
      <c r="J61" s="8">
        <v>-0.2397</v>
      </c>
      <c r="K61" s="8">
        <v>-0.0011000000000000001</v>
      </c>
      <c r="L61" s="52"/>
    </row>
    <row r="62" spans="1:12" ht="12.75">
      <c r="A62" s="52"/>
      <c r="B62" s="6" t="s">
        <v>3648</v>
      </c>
      <c r="C62" s="17">
        <v>707786232</v>
      </c>
      <c r="D62" s="6" t="s">
        <v>2617</v>
      </c>
      <c r="E62" s="6" t="s">
        <v>3605</v>
      </c>
      <c r="F62" s="6" t="s">
        <v>100</v>
      </c>
      <c r="G62" s="7">
        <v>1498012.3899999999</v>
      </c>
      <c r="H62" s="7">
        <v>100.15000000000001</v>
      </c>
      <c r="I62" s="7">
        <v>1500.26</v>
      </c>
      <c r="J62" s="8">
        <v>0.1946</v>
      </c>
      <c r="K62" s="8">
        <v>0.00089999999999999998</v>
      </c>
      <c r="L62" s="52"/>
    </row>
    <row r="63" spans="1:12" ht="12.75">
      <c r="A63" s="52"/>
      <c r="B63" s="6" t="s">
        <v>3649</v>
      </c>
      <c r="C63" s="17">
        <v>707786240</v>
      </c>
      <c r="D63" s="6" t="s">
        <v>2617</v>
      </c>
      <c r="E63" s="6" t="s">
        <v>3535</v>
      </c>
      <c r="F63" s="6" t="s">
        <v>100</v>
      </c>
      <c r="G63" s="7">
        <v>1656922.8200000001</v>
      </c>
      <c r="H63" s="7">
        <v>100.15000000000001</v>
      </c>
      <c r="I63" s="7">
        <v>1659.4100000000001</v>
      </c>
      <c r="J63" s="8">
        <v>0.21529999999999999</v>
      </c>
      <c r="K63" s="8">
        <v>0.001</v>
      </c>
      <c r="L63" s="52"/>
    </row>
    <row r="64" spans="1:12" ht="12.75">
      <c r="A64" s="52"/>
      <c r="B64" s="6" t="s">
        <v>3650</v>
      </c>
      <c r="C64" s="17">
        <v>707786257</v>
      </c>
      <c r="D64" s="6" t="s">
        <v>2617</v>
      </c>
      <c r="E64" s="6" t="s">
        <v>3651</v>
      </c>
      <c r="F64" s="6" t="s">
        <v>100</v>
      </c>
      <c r="G64" s="7">
        <v>8330336.5499999998</v>
      </c>
      <c r="H64" s="7">
        <v>100.15000000000001</v>
      </c>
      <c r="I64" s="7">
        <v>8342.8299999999999</v>
      </c>
      <c r="J64" s="8">
        <v>1.0824</v>
      </c>
      <c r="K64" s="8">
        <v>0.0051000000000000004</v>
      </c>
      <c r="L64" s="52"/>
    </row>
    <row r="65" spans="1:12" ht="12.75">
      <c r="A65" s="52"/>
      <c r="B65" s="6" t="s">
        <v>3652</v>
      </c>
      <c r="C65" s="17">
        <v>707786265</v>
      </c>
      <c r="D65" s="6" t="s">
        <v>2617</v>
      </c>
      <c r="E65" s="6" t="s">
        <v>3653</v>
      </c>
      <c r="F65" s="6" t="s">
        <v>100</v>
      </c>
      <c r="G65" s="7">
        <v>1371226.46</v>
      </c>
      <c r="H65" s="7">
        <v>100.15000000000001</v>
      </c>
      <c r="I65" s="7">
        <v>1373.28</v>
      </c>
      <c r="J65" s="8">
        <v>0.1782</v>
      </c>
      <c r="K65" s="8">
        <v>0.00080000000000000004</v>
      </c>
      <c r="L65" s="52"/>
    </row>
    <row r="66" spans="1:12" ht="12.75">
      <c r="A66" s="52"/>
      <c r="B66" s="6" t="s">
        <v>3654</v>
      </c>
      <c r="C66" s="17">
        <v>707786273</v>
      </c>
      <c r="D66" s="6" t="s">
        <v>2617</v>
      </c>
      <c r="E66" s="6" t="s">
        <v>3653</v>
      </c>
      <c r="F66" s="6" t="s">
        <v>100</v>
      </c>
      <c r="G66" s="7">
        <v>941077.44999999995</v>
      </c>
      <c r="H66" s="7">
        <v>100.15000000000001</v>
      </c>
      <c r="I66" s="7">
        <v>942.49000000000001</v>
      </c>
      <c r="J66" s="8">
        <v>0.12230000000000001</v>
      </c>
      <c r="K66" s="8">
        <v>0.00059999999999999995</v>
      </c>
      <c r="L66" s="52"/>
    </row>
    <row r="67" spans="1:12" ht="12.75">
      <c r="A67" s="52"/>
      <c r="B67" s="6" t="s">
        <v>3655</v>
      </c>
      <c r="C67" s="17">
        <v>707766994</v>
      </c>
      <c r="D67" s="6" t="s">
        <v>2617</v>
      </c>
      <c r="E67" s="6" t="s">
        <v>3656</v>
      </c>
      <c r="F67" s="6" t="s">
        <v>100</v>
      </c>
      <c r="G67" s="7">
        <v>461616.23999999999</v>
      </c>
      <c r="H67" s="7">
        <v>100.01000000000001</v>
      </c>
      <c r="I67" s="7">
        <v>461.66000000000002</v>
      </c>
      <c r="J67" s="8">
        <v>0.059900000000000002</v>
      </c>
      <c r="K67" s="8">
        <v>0.00029999999999999997</v>
      </c>
      <c r="L67" s="52"/>
    </row>
    <row r="68" spans="1:12" ht="12.75">
      <c r="A68" s="52"/>
      <c r="B68" s="6" t="s">
        <v>3657</v>
      </c>
      <c r="C68" s="17">
        <v>707786281</v>
      </c>
      <c r="D68" s="6" t="s">
        <v>2617</v>
      </c>
      <c r="E68" s="6" t="s">
        <v>3658</v>
      </c>
      <c r="F68" s="6" t="s">
        <v>100</v>
      </c>
      <c r="G68" s="7">
        <v>-1518617.3000000001</v>
      </c>
      <c r="H68" s="7">
        <v>100.01000000000001</v>
      </c>
      <c r="I68" s="7">
        <v>-1518.77</v>
      </c>
      <c r="J68" s="8">
        <v>-0.19700000000000001</v>
      </c>
      <c r="K68" s="8">
        <v>-0.00089999999999999998</v>
      </c>
      <c r="L68" s="52"/>
    </row>
    <row r="69" spans="1:12" ht="12.75">
      <c r="A69" s="52"/>
      <c r="B69" s="6" t="s">
        <v>3659</v>
      </c>
      <c r="C69" s="17">
        <v>707782694</v>
      </c>
      <c r="D69" s="6" t="s">
        <v>2617</v>
      </c>
      <c r="E69" s="6" t="s">
        <v>3539</v>
      </c>
      <c r="F69" s="6" t="s">
        <v>100</v>
      </c>
      <c r="G69" s="7">
        <v>1304425.0700000001</v>
      </c>
      <c r="H69" s="7">
        <v>100.01000000000001</v>
      </c>
      <c r="I69" s="7">
        <v>1304.56</v>
      </c>
      <c r="J69" s="8">
        <v>0.16930000000000001</v>
      </c>
      <c r="K69" s="8">
        <v>0.00080000000000000004</v>
      </c>
      <c r="L69" s="52"/>
    </row>
    <row r="70" spans="1:12" ht="12.75">
      <c r="A70" s="52"/>
      <c r="B70" s="6" t="s">
        <v>3660</v>
      </c>
      <c r="C70" s="17">
        <v>707773297</v>
      </c>
      <c r="D70" s="6" t="s">
        <v>2617</v>
      </c>
      <c r="E70" s="6" t="s">
        <v>3416</v>
      </c>
      <c r="F70" s="6" t="s">
        <v>100</v>
      </c>
      <c r="G70" s="7">
        <v>-117073.28999999999</v>
      </c>
      <c r="H70" s="7">
        <v>100.05</v>
      </c>
      <c r="I70" s="7">
        <v>-117.13</v>
      </c>
      <c r="J70" s="8">
        <v>-0.0152</v>
      </c>
      <c r="K70" s="8">
        <v>-0.00010000000000000001</v>
      </c>
      <c r="L70" s="52"/>
    </row>
    <row r="71" spans="1:12" ht="12.75">
      <c r="A71" s="52"/>
      <c r="B71" s="6" t="s">
        <v>3660</v>
      </c>
      <c r="C71" s="17">
        <v>707773305</v>
      </c>
      <c r="D71" s="6" t="s">
        <v>2617</v>
      </c>
      <c r="E71" s="6" t="s">
        <v>3416</v>
      </c>
      <c r="F71" s="6" t="s">
        <v>100</v>
      </c>
      <c r="G71" s="7">
        <v>2097467.7599999998</v>
      </c>
      <c r="H71" s="7">
        <v>100.05</v>
      </c>
      <c r="I71" s="7">
        <v>2098.52</v>
      </c>
      <c r="J71" s="8">
        <v>0.27229999999999999</v>
      </c>
      <c r="K71" s="8">
        <v>0.0012999999999999999</v>
      </c>
      <c r="L71" s="52"/>
    </row>
    <row r="72" spans="1:12" ht="12.75">
      <c r="A72" s="52"/>
      <c r="B72" s="6" t="s">
        <v>3661</v>
      </c>
      <c r="C72" s="17">
        <v>707777702</v>
      </c>
      <c r="D72" s="6" t="s">
        <v>2617</v>
      </c>
      <c r="E72" s="6" t="s">
        <v>3662</v>
      </c>
      <c r="F72" s="6" t="s">
        <v>100</v>
      </c>
      <c r="G72" s="7">
        <v>106478.59</v>
      </c>
      <c r="H72" s="7">
        <v>100.05</v>
      </c>
      <c r="I72" s="7">
        <v>106.53</v>
      </c>
      <c r="J72" s="8">
        <v>0.0138</v>
      </c>
      <c r="K72" s="8">
        <v>0.00010000000000000001</v>
      </c>
      <c r="L72" s="52"/>
    </row>
    <row r="73" spans="1:12" ht="12.75">
      <c r="A73" s="52"/>
      <c r="B73" s="6" t="s">
        <v>3663</v>
      </c>
      <c r="C73" s="17">
        <v>707786307</v>
      </c>
      <c r="D73" s="6" t="s">
        <v>2617</v>
      </c>
      <c r="E73" s="6" t="s">
        <v>3664</v>
      </c>
      <c r="F73" s="6" t="s">
        <v>100</v>
      </c>
      <c r="G73" s="7">
        <v>602405.95999999996</v>
      </c>
      <c r="H73" s="7">
        <v>100.05</v>
      </c>
      <c r="I73" s="7">
        <v>602.71000000000004</v>
      </c>
      <c r="J73" s="8">
        <v>0.078200000000000006</v>
      </c>
      <c r="K73" s="8">
        <v>0.00040000000000000002</v>
      </c>
      <c r="L73" s="52"/>
    </row>
    <row r="74" spans="1:12" ht="12.75">
      <c r="A74" s="52"/>
      <c r="B74" s="6" t="s">
        <v>3665</v>
      </c>
      <c r="C74" s="17">
        <v>707782702</v>
      </c>
      <c r="D74" s="6" t="s">
        <v>2617</v>
      </c>
      <c r="E74" s="6" t="s">
        <v>3626</v>
      </c>
      <c r="F74" s="6" t="s">
        <v>100</v>
      </c>
      <c r="G74" s="7">
        <v>293272.44</v>
      </c>
      <c r="H74" s="7">
        <v>100.05</v>
      </c>
      <c r="I74" s="7">
        <v>293.42000000000002</v>
      </c>
      <c r="J74" s="8">
        <v>0.038100000000000002</v>
      </c>
      <c r="K74" s="8">
        <v>0.00020000000000000001</v>
      </c>
      <c r="L74" s="52"/>
    </row>
    <row r="75" spans="1:12" ht="12.75">
      <c r="A75" s="52"/>
      <c r="B75" s="6" t="s">
        <v>3666</v>
      </c>
      <c r="C75" s="17">
        <v>707786315</v>
      </c>
      <c r="D75" s="6" t="s">
        <v>2617</v>
      </c>
      <c r="E75" s="6" t="s">
        <v>3667</v>
      </c>
      <c r="F75" s="6" t="s">
        <v>100</v>
      </c>
      <c r="G75" s="7">
        <v>611492.01000000001</v>
      </c>
      <c r="H75" s="7">
        <v>100.05</v>
      </c>
      <c r="I75" s="7">
        <v>611.79999999999995</v>
      </c>
      <c r="J75" s="8">
        <v>0.079399999999999998</v>
      </c>
      <c r="K75" s="8">
        <v>0.00040000000000000002</v>
      </c>
      <c r="L75" s="52"/>
    </row>
    <row r="76" spans="1:12" ht="12.75">
      <c r="A76" s="52"/>
      <c r="B76" s="6" t="s">
        <v>3668</v>
      </c>
      <c r="C76" s="17">
        <v>707786323</v>
      </c>
      <c r="D76" s="6" t="s">
        <v>2617</v>
      </c>
      <c r="E76" s="6" t="s">
        <v>3669</v>
      </c>
      <c r="F76" s="6" t="s">
        <v>100</v>
      </c>
      <c r="G76" s="7">
        <v>844240.21999999997</v>
      </c>
      <c r="H76" s="7">
        <v>100.05</v>
      </c>
      <c r="I76" s="7">
        <v>844.65999999999997</v>
      </c>
      <c r="J76" s="8">
        <v>0.1096</v>
      </c>
      <c r="K76" s="8">
        <v>0.00050000000000000001</v>
      </c>
      <c r="L76" s="52"/>
    </row>
    <row r="77" spans="1:12" ht="12.75">
      <c r="A77" s="52"/>
      <c r="B77" s="6" t="s">
        <v>3670</v>
      </c>
      <c r="C77" s="17">
        <v>707786331</v>
      </c>
      <c r="D77" s="6" t="s">
        <v>2617</v>
      </c>
      <c r="E77" s="6" t="s">
        <v>3618</v>
      </c>
      <c r="F77" s="6" t="s">
        <v>100</v>
      </c>
      <c r="G77" s="7">
        <v>496652.34000000003</v>
      </c>
      <c r="H77" s="7">
        <v>100.05</v>
      </c>
      <c r="I77" s="7">
        <v>496.89999999999998</v>
      </c>
      <c r="J77" s="8">
        <v>0.064500000000000002</v>
      </c>
      <c r="K77" s="8">
        <v>0.00029999999999999997</v>
      </c>
      <c r="L77" s="52"/>
    </row>
    <row r="78" spans="1:12" ht="12.75">
      <c r="A78" s="52"/>
      <c r="B78" s="6" t="s">
        <v>3671</v>
      </c>
      <c r="C78" s="17">
        <v>707786349</v>
      </c>
      <c r="D78" s="6" t="s">
        <v>2617</v>
      </c>
      <c r="E78" s="6" t="s">
        <v>3651</v>
      </c>
      <c r="F78" s="6" t="s">
        <v>100</v>
      </c>
      <c r="G78" s="7">
        <v>433181.5</v>
      </c>
      <c r="H78" s="7">
        <v>100.05</v>
      </c>
      <c r="I78" s="7">
        <v>433.39999999999998</v>
      </c>
      <c r="J78" s="8">
        <v>0.0562</v>
      </c>
      <c r="K78" s="8">
        <v>0.00029999999999999997</v>
      </c>
      <c r="L78" s="52"/>
    </row>
    <row r="79" spans="1:12" ht="12.75">
      <c r="A79" s="52"/>
      <c r="B79" s="6" t="s">
        <v>3672</v>
      </c>
      <c r="C79" s="17">
        <v>707786356</v>
      </c>
      <c r="D79" s="6" t="s">
        <v>2617</v>
      </c>
      <c r="E79" s="6" t="s">
        <v>3653</v>
      </c>
      <c r="F79" s="6" t="s">
        <v>100</v>
      </c>
      <c r="G79" s="7">
        <v>308065.58000000002</v>
      </c>
      <c r="H79" s="7">
        <v>100.05</v>
      </c>
      <c r="I79" s="7">
        <v>308.22000000000003</v>
      </c>
      <c r="J79" s="8">
        <v>0.040000000000000001</v>
      </c>
      <c r="K79" s="8">
        <v>0.00020000000000000001</v>
      </c>
      <c r="L79" s="52"/>
    </row>
    <row r="80" spans="1:12" ht="12.75">
      <c r="A80" s="52"/>
      <c r="B80" s="6" t="s">
        <v>3673</v>
      </c>
      <c r="C80" s="17">
        <v>707786364</v>
      </c>
      <c r="D80" s="6" t="s">
        <v>2617</v>
      </c>
      <c r="E80" s="6" t="s">
        <v>3674</v>
      </c>
      <c r="F80" s="6" t="s">
        <v>100</v>
      </c>
      <c r="G80" s="7">
        <v>601427.07999999996</v>
      </c>
      <c r="H80" s="7">
        <v>100.06999999999999</v>
      </c>
      <c r="I80" s="7">
        <v>601.85000000000002</v>
      </c>
      <c r="J80" s="8">
        <v>0.078100000000000003</v>
      </c>
      <c r="K80" s="8">
        <v>0.00040000000000000002</v>
      </c>
      <c r="L80" s="52"/>
    </row>
    <row r="81" spans="1:12" ht="12.75">
      <c r="A81" s="52"/>
      <c r="B81" s="6" t="s">
        <v>3673</v>
      </c>
      <c r="C81" s="17">
        <v>707782751</v>
      </c>
      <c r="D81" s="6" t="s">
        <v>2617</v>
      </c>
      <c r="E81" s="6" t="s">
        <v>3675</v>
      </c>
      <c r="F81" s="6" t="s">
        <v>100</v>
      </c>
      <c r="G81" s="7">
        <v>100570.37</v>
      </c>
      <c r="H81" s="7">
        <v>100.06999999999999</v>
      </c>
      <c r="I81" s="7">
        <v>100.64</v>
      </c>
      <c r="J81" s="8">
        <v>0.013100000000000001</v>
      </c>
      <c r="K81" s="8">
        <v>0.00010000000000000001</v>
      </c>
      <c r="L81" s="52"/>
    </row>
    <row r="82" spans="1:12" ht="12.75">
      <c r="A82" s="52"/>
      <c r="B82" s="6" t="s">
        <v>3676</v>
      </c>
      <c r="C82" s="17">
        <v>707782769</v>
      </c>
      <c r="D82" s="6" t="s">
        <v>2617</v>
      </c>
      <c r="E82" s="6" t="s">
        <v>3677</v>
      </c>
      <c r="F82" s="6" t="s">
        <v>100</v>
      </c>
      <c r="G82" s="7">
        <v>1588921.8799999999</v>
      </c>
      <c r="H82" s="7">
        <v>100.06999999999999</v>
      </c>
      <c r="I82" s="7">
        <v>1590.03</v>
      </c>
      <c r="J82" s="8">
        <v>0.20630000000000001</v>
      </c>
      <c r="K82" s="8">
        <v>0.001</v>
      </c>
      <c r="L82" s="52"/>
    </row>
    <row r="83" spans="1:12" ht="12.75">
      <c r="A83" s="52"/>
      <c r="B83" s="6" t="s">
        <v>3678</v>
      </c>
      <c r="C83" s="17">
        <v>707782777</v>
      </c>
      <c r="D83" s="6" t="s">
        <v>2617</v>
      </c>
      <c r="E83" s="6" t="s">
        <v>3448</v>
      </c>
      <c r="F83" s="6" t="s">
        <v>100</v>
      </c>
      <c r="G83" s="7">
        <v>112666.13000000001</v>
      </c>
      <c r="H83" s="7">
        <v>100.06999999999999</v>
      </c>
      <c r="I83" s="7">
        <v>112.75</v>
      </c>
      <c r="J83" s="8">
        <v>0.0146</v>
      </c>
      <c r="K83" s="8">
        <v>0.00010000000000000001</v>
      </c>
      <c r="L83" s="52"/>
    </row>
    <row r="84" spans="1:12" ht="12.75">
      <c r="A84" s="52"/>
      <c r="B84" s="6" t="s">
        <v>3679</v>
      </c>
      <c r="C84" s="17">
        <v>707786638</v>
      </c>
      <c r="D84" s="6" t="s">
        <v>2617</v>
      </c>
      <c r="E84" s="6" t="s">
        <v>1</v>
      </c>
      <c r="F84" s="6" t="s">
        <v>44</v>
      </c>
      <c r="G84" s="7">
        <v>14932.120000000001</v>
      </c>
      <c r="H84" s="7">
        <v>100</v>
      </c>
      <c r="I84" s="7">
        <v>47.420000000000002</v>
      </c>
      <c r="J84" s="8">
        <v>0.0061999999999999998</v>
      </c>
      <c r="K84" s="8">
        <v>0</v>
      </c>
      <c r="L84" s="52"/>
    </row>
    <row r="85" spans="1:12" ht="12.75">
      <c r="A85" s="52"/>
      <c r="B85" s="6" t="s">
        <v>3680</v>
      </c>
      <c r="C85" s="17">
        <v>707786653</v>
      </c>
      <c r="D85" s="6" t="s">
        <v>2617</v>
      </c>
      <c r="E85" s="6" t="s">
        <v>3558</v>
      </c>
      <c r="F85" s="6" t="s">
        <v>44</v>
      </c>
      <c r="G85" s="7">
        <v>576346.40000000002</v>
      </c>
      <c r="H85" s="7">
        <v>99.810000000000002</v>
      </c>
      <c r="I85" s="7">
        <v>1827</v>
      </c>
      <c r="J85" s="8">
        <v>0.23699999999999999</v>
      </c>
      <c r="K85" s="8">
        <v>0.0011000000000000001</v>
      </c>
      <c r="L85" s="52"/>
    </row>
    <row r="86" spans="1:12" ht="12.75">
      <c r="A86" s="52"/>
      <c r="B86" s="6" t="s">
        <v>3681</v>
      </c>
      <c r="C86" s="17">
        <v>707786661</v>
      </c>
      <c r="D86" s="6" t="s">
        <v>2617</v>
      </c>
      <c r="E86" s="6" t="s">
        <v>3605</v>
      </c>
      <c r="F86" s="6" t="s">
        <v>44</v>
      </c>
      <c r="G86" s="7">
        <v>-465470.40999999997</v>
      </c>
      <c r="H86" s="7">
        <v>99.810000000000002</v>
      </c>
      <c r="I86" s="7">
        <v>-1475.53</v>
      </c>
      <c r="J86" s="8">
        <v>-0.19139999999999999</v>
      </c>
      <c r="K86" s="8">
        <v>-0.00089999999999999998</v>
      </c>
      <c r="L86" s="52"/>
    </row>
    <row r="87" spans="1:12" ht="12.75">
      <c r="A87" s="52"/>
      <c r="B87" s="6" t="s">
        <v>3682</v>
      </c>
      <c r="C87" s="17">
        <v>707786679</v>
      </c>
      <c r="D87" s="6" t="s">
        <v>2617</v>
      </c>
      <c r="E87" s="6" t="s">
        <v>3535</v>
      </c>
      <c r="F87" s="6" t="s">
        <v>44</v>
      </c>
      <c r="G87" s="7">
        <v>-513046.34999999998</v>
      </c>
      <c r="H87" s="7">
        <v>99.810000000000002</v>
      </c>
      <c r="I87" s="7">
        <v>-1626.3399999999999</v>
      </c>
      <c r="J87" s="8">
        <v>-0.21099999999999999</v>
      </c>
      <c r="K87" s="8">
        <v>-0.001</v>
      </c>
      <c r="L87" s="52"/>
    </row>
    <row r="88" spans="1:12" ht="12.75">
      <c r="A88" s="52"/>
      <c r="B88" s="6" t="s">
        <v>3683</v>
      </c>
      <c r="C88" s="17">
        <v>707786687</v>
      </c>
      <c r="D88" s="6" t="s">
        <v>2617</v>
      </c>
      <c r="E88" s="6" t="s">
        <v>3651</v>
      </c>
      <c r="F88" s="6" t="s">
        <v>44</v>
      </c>
      <c r="G88" s="7">
        <v>-2548064.0499999998</v>
      </c>
      <c r="H88" s="7">
        <v>99.810000000000002</v>
      </c>
      <c r="I88" s="7">
        <v>-8077.2799999999997</v>
      </c>
      <c r="J88" s="8">
        <v>-1.048</v>
      </c>
      <c r="K88" s="8">
        <v>-0.0048999999999999998</v>
      </c>
      <c r="L88" s="52"/>
    </row>
    <row r="89" spans="1:12" ht="12.75">
      <c r="A89" s="52"/>
      <c r="B89" s="6" t="s">
        <v>3684</v>
      </c>
      <c r="C89" s="17">
        <v>707786695</v>
      </c>
      <c r="D89" s="6" t="s">
        <v>2617</v>
      </c>
      <c r="E89" s="6" t="s">
        <v>3653</v>
      </c>
      <c r="F89" s="6" t="s">
        <v>44</v>
      </c>
      <c r="G89" s="7">
        <v>-418020.96000000002</v>
      </c>
      <c r="H89" s="7">
        <v>99.810000000000002</v>
      </c>
      <c r="I89" s="7">
        <v>-1325.1099999999999</v>
      </c>
      <c r="J89" s="8">
        <v>-0.1719</v>
      </c>
      <c r="K89" s="8">
        <v>-0.00080000000000000004</v>
      </c>
      <c r="L89" s="52"/>
    </row>
    <row r="90" spans="1:12" ht="12.75">
      <c r="A90" s="52"/>
      <c r="B90" s="6" t="s">
        <v>3685</v>
      </c>
      <c r="C90" s="17">
        <v>707786703</v>
      </c>
      <c r="D90" s="6" t="s">
        <v>2617</v>
      </c>
      <c r="E90" s="6" t="s">
        <v>3653</v>
      </c>
      <c r="F90" s="6" t="s">
        <v>44</v>
      </c>
      <c r="G90" s="7">
        <v>-286539.79999999999</v>
      </c>
      <c r="H90" s="7">
        <v>99.810000000000002</v>
      </c>
      <c r="I90" s="7">
        <v>-908.32000000000005</v>
      </c>
      <c r="J90" s="8">
        <v>-0.1178</v>
      </c>
      <c r="K90" s="8">
        <v>-0.00059999999999999995</v>
      </c>
      <c r="L90" s="52"/>
    </row>
    <row r="91" spans="1:12" ht="12.75">
      <c r="A91" s="52"/>
      <c r="B91" s="6" t="s">
        <v>3686</v>
      </c>
      <c r="C91" s="17">
        <v>707767240</v>
      </c>
      <c r="D91" s="6" t="s">
        <v>2617</v>
      </c>
      <c r="E91" s="6" t="s">
        <v>3656</v>
      </c>
      <c r="F91" s="6" t="s">
        <v>44</v>
      </c>
      <c r="G91" s="7">
        <v>-143801.89000000001</v>
      </c>
      <c r="H91" s="7">
        <v>99.989999999999995</v>
      </c>
      <c r="I91" s="7">
        <v>-456.67000000000002</v>
      </c>
      <c r="J91" s="8">
        <v>-0.059200000000000003</v>
      </c>
      <c r="K91" s="8">
        <v>-0.00029999999999999997</v>
      </c>
      <c r="L91" s="52"/>
    </row>
    <row r="92" spans="1:12" ht="12.75">
      <c r="A92" s="52"/>
      <c r="B92" s="6" t="s">
        <v>3687</v>
      </c>
      <c r="C92" s="17">
        <v>707786711</v>
      </c>
      <c r="D92" s="6" t="s">
        <v>2617</v>
      </c>
      <c r="E92" s="6" t="s">
        <v>3658</v>
      </c>
      <c r="F92" s="6" t="s">
        <v>44</v>
      </c>
      <c r="G92" s="7">
        <v>466393.5</v>
      </c>
      <c r="H92" s="7">
        <v>99.989999999999995</v>
      </c>
      <c r="I92" s="7">
        <v>1481.1199999999999</v>
      </c>
      <c r="J92" s="8">
        <v>0.19220000000000001</v>
      </c>
      <c r="K92" s="8">
        <v>0.00089999999999999998</v>
      </c>
      <c r="L92" s="52"/>
    </row>
    <row r="93" spans="1:12" ht="12.75">
      <c r="A93" s="52"/>
      <c r="B93" s="6" t="s">
        <v>3688</v>
      </c>
      <c r="C93" s="17">
        <v>707782991</v>
      </c>
      <c r="D93" s="6" t="s">
        <v>2617</v>
      </c>
      <c r="E93" s="6" t="s">
        <v>3539</v>
      </c>
      <c r="F93" s="6" t="s">
        <v>44</v>
      </c>
      <c r="G93" s="7">
        <v>-398287.22999999998</v>
      </c>
      <c r="H93" s="7">
        <v>99.989999999999995</v>
      </c>
      <c r="I93" s="7">
        <v>-1264.8299999999999</v>
      </c>
      <c r="J93" s="8">
        <v>-0.1641</v>
      </c>
      <c r="K93" s="8">
        <v>-0.00080000000000000004</v>
      </c>
      <c r="L93" s="52"/>
    </row>
    <row r="94" spans="1:12" ht="12.75">
      <c r="A94" s="52"/>
      <c r="B94" s="6" t="s">
        <v>3689</v>
      </c>
      <c r="C94" s="17">
        <v>707773628</v>
      </c>
      <c r="D94" s="6" t="s">
        <v>2617</v>
      </c>
      <c r="E94" s="6" t="s">
        <v>3416</v>
      </c>
      <c r="F94" s="6" t="s">
        <v>44</v>
      </c>
      <c r="G94" s="7">
        <v>-668827.34999999998</v>
      </c>
      <c r="H94" s="7">
        <v>99.939999999999998</v>
      </c>
      <c r="I94" s="7">
        <v>-2122.9200000000001</v>
      </c>
      <c r="J94" s="8">
        <v>-0.27539999999999998</v>
      </c>
      <c r="K94" s="8">
        <v>-0.0012999999999999999</v>
      </c>
      <c r="L94" s="52"/>
    </row>
    <row r="95" spans="1:12" ht="12.75">
      <c r="A95" s="52"/>
      <c r="B95" s="6" t="s">
        <v>3689</v>
      </c>
      <c r="C95" s="17">
        <v>707773636</v>
      </c>
      <c r="D95" s="6" t="s">
        <v>2617</v>
      </c>
      <c r="E95" s="6" t="s">
        <v>3416</v>
      </c>
      <c r="F95" s="6" t="s">
        <v>44</v>
      </c>
      <c r="G95" s="7">
        <v>37331.599999999999</v>
      </c>
      <c r="H95" s="7">
        <v>99.939999999999998</v>
      </c>
      <c r="I95" s="7">
        <v>118.49</v>
      </c>
      <c r="J95" s="8">
        <v>0.015400000000000001</v>
      </c>
      <c r="K95" s="8">
        <v>0.00010000000000000001</v>
      </c>
      <c r="L95" s="52"/>
    </row>
    <row r="96" spans="1:12" ht="12.75">
      <c r="A96" s="52"/>
      <c r="B96" s="6" t="s">
        <v>3690</v>
      </c>
      <c r="C96" s="17">
        <v>707777991</v>
      </c>
      <c r="D96" s="6" t="s">
        <v>2617</v>
      </c>
      <c r="E96" s="6" t="s">
        <v>3662</v>
      </c>
      <c r="F96" s="6" t="s">
        <v>44</v>
      </c>
      <c r="G96" s="7">
        <v>-33441.370000000003</v>
      </c>
      <c r="H96" s="7">
        <v>99.939999999999998</v>
      </c>
      <c r="I96" s="7">
        <v>-106.15000000000001</v>
      </c>
      <c r="J96" s="8">
        <v>-0.0138</v>
      </c>
      <c r="K96" s="8">
        <v>-0.00010000000000000001</v>
      </c>
      <c r="L96" s="52"/>
    </row>
    <row r="97" spans="1:12" ht="12.75">
      <c r="A97" s="52"/>
      <c r="B97" s="6" t="s">
        <v>3691</v>
      </c>
      <c r="C97" s="17">
        <v>707786737</v>
      </c>
      <c r="D97" s="6" t="s">
        <v>2617</v>
      </c>
      <c r="E97" s="6" t="s">
        <v>3664</v>
      </c>
      <c r="F97" s="6" t="s">
        <v>44</v>
      </c>
      <c r="G97" s="7">
        <v>-186830.85999999999</v>
      </c>
      <c r="H97" s="7">
        <v>99.939999999999998</v>
      </c>
      <c r="I97" s="7">
        <v>-593.01999999999998</v>
      </c>
      <c r="J97" s="8">
        <v>-0.076899999999999996</v>
      </c>
      <c r="K97" s="8">
        <v>-0.00040000000000000002</v>
      </c>
      <c r="L97" s="52"/>
    </row>
    <row r="98" spans="1:12" ht="12.75">
      <c r="A98" s="52"/>
      <c r="B98" s="6" t="s">
        <v>3692</v>
      </c>
      <c r="C98" s="17">
        <v>707783007</v>
      </c>
      <c r="D98" s="6" t="s">
        <v>2617</v>
      </c>
      <c r="E98" s="6" t="s">
        <v>3626</v>
      </c>
      <c r="F98" s="6" t="s">
        <v>44</v>
      </c>
      <c r="G98" s="7">
        <v>-90236.589999999997</v>
      </c>
      <c r="H98" s="7">
        <v>99.939999999999998</v>
      </c>
      <c r="I98" s="7">
        <v>-286.42000000000002</v>
      </c>
      <c r="J98" s="8">
        <v>-0.037199999999999997</v>
      </c>
      <c r="K98" s="8">
        <v>-0.00020000000000000001</v>
      </c>
      <c r="L98" s="52"/>
    </row>
    <row r="99" spans="1:12" ht="12.75">
      <c r="A99" s="52"/>
      <c r="B99" s="6" t="s">
        <v>3693</v>
      </c>
      <c r="C99" s="17">
        <v>707786745</v>
      </c>
      <c r="D99" s="6" t="s">
        <v>2617</v>
      </c>
      <c r="E99" s="6" t="s">
        <v>3667</v>
      </c>
      <c r="F99" s="6" t="s">
        <v>44</v>
      </c>
      <c r="G99" s="7">
        <v>-187975.62</v>
      </c>
      <c r="H99" s="7">
        <v>99.939999999999998</v>
      </c>
      <c r="I99" s="7">
        <v>-596.64999999999998</v>
      </c>
      <c r="J99" s="8">
        <v>-0.077399999999999997</v>
      </c>
      <c r="K99" s="8">
        <v>-0.00040000000000000002</v>
      </c>
      <c r="L99" s="52"/>
    </row>
    <row r="100" spans="1:12" ht="12.75">
      <c r="A100" s="52"/>
      <c r="B100" s="6" t="s">
        <v>3694</v>
      </c>
      <c r="C100" s="17">
        <v>707786752</v>
      </c>
      <c r="D100" s="6" t="s">
        <v>2617</v>
      </c>
      <c r="E100" s="6" t="s">
        <v>3669</v>
      </c>
      <c r="F100" s="6" t="s">
        <v>44</v>
      </c>
      <c r="G100" s="7">
        <v>-259364.07999999999</v>
      </c>
      <c r="H100" s="7">
        <v>99.939999999999998</v>
      </c>
      <c r="I100" s="7">
        <v>-823.25</v>
      </c>
      <c r="J100" s="8">
        <v>-0.10680000000000001</v>
      </c>
      <c r="K100" s="8">
        <v>-0.00050000000000000001</v>
      </c>
      <c r="L100" s="52"/>
    </row>
    <row r="101" spans="1:12" ht="12.75">
      <c r="A101" s="52"/>
      <c r="B101" s="6" t="s">
        <v>3695</v>
      </c>
      <c r="C101" s="17">
        <v>707786760</v>
      </c>
      <c r="D101" s="6" t="s">
        <v>2617</v>
      </c>
      <c r="E101" s="6" t="s">
        <v>3618</v>
      </c>
      <c r="F101" s="6" t="s">
        <v>44</v>
      </c>
      <c r="G101" s="7">
        <v>-151647.76000000001</v>
      </c>
      <c r="H101" s="7">
        <v>99.939999999999998</v>
      </c>
      <c r="I101" s="7">
        <v>-481.33999999999998</v>
      </c>
      <c r="J101" s="8">
        <v>-0.0625</v>
      </c>
      <c r="K101" s="8">
        <v>-0.00029999999999999997</v>
      </c>
      <c r="L101" s="52"/>
    </row>
    <row r="102" spans="1:12" ht="12.75">
      <c r="A102" s="52"/>
      <c r="B102" s="6" t="s">
        <v>3696</v>
      </c>
      <c r="C102" s="17">
        <v>707786778</v>
      </c>
      <c r="D102" s="6" t="s">
        <v>2617</v>
      </c>
      <c r="E102" s="6" t="s">
        <v>3651</v>
      </c>
      <c r="F102" s="6" t="s">
        <v>44</v>
      </c>
      <c r="G102" s="7">
        <v>-131985.45999999999</v>
      </c>
      <c r="H102" s="7">
        <v>99.939999999999998</v>
      </c>
      <c r="I102" s="7">
        <v>-418.93000000000001</v>
      </c>
      <c r="J102" s="8">
        <v>-0.054399999999999997</v>
      </c>
      <c r="K102" s="8">
        <v>-0.00029999999999999997</v>
      </c>
      <c r="L102" s="52"/>
    </row>
    <row r="103" spans="1:12" ht="12.75">
      <c r="A103" s="52"/>
      <c r="B103" s="6" t="s">
        <v>3697</v>
      </c>
      <c r="C103" s="17">
        <v>707786786</v>
      </c>
      <c r="D103" s="6" t="s">
        <v>2617</v>
      </c>
      <c r="E103" s="6" t="s">
        <v>3653</v>
      </c>
      <c r="F103" s="6" t="s">
        <v>44</v>
      </c>
      <c r="G103" s="7">
        <v>-93635.830000000002</v>
      </c>
      <c r="H103" s="7">
        <v>99.939999999999998</v>
      </c>
      <c r="I103" s="7">
        <v>-297.20999999999998</v>
      </c>
      <c r="J103" s="8">
        <v>-0.038600000000000002</v>
      </c>
      <c r="K103" s="8">
        <v>-0.00020000000000000001</v>
      </c>
      <c r="L103" s="52"/>
    </row>
    <row r="104" spans="1:12" ht="12.75">
      <c r="A104" s="52"/>
      <c r="B104" s="6" t="s">
        <v>3698</v>
      </c>
      <c r="C104" s="17">
        <v>707786794</v>
      </c>
      <c r="D104" s="6" t="s">
        <v>2617</v>
      </c>
      <c r="E104" s="6" t="s">
        <v>3674</v>
      </c>
      <c r="F104" s="6" t="s">
        <v>44</v>
      </c>
      <c r="G104" s="7">
        <v>-188536.13000000001</v>
      </c>
      <c r="H104" s="7">
        <v>99.930000000000007</v>
      </c>
      <c r="I104" s="7">
        <v>-598.37</v>
      </c>
      <c r="J104" s="8">
        <v>-0.077600000000000002</v>
      </c>
      <c r="K104" s="8">
        <v>-0.00040000000000000002</v>
      </c>
      <c r="L104" s="52"/>
    </row>
    <row r="105" spans="1:12" ht="12.75">
      <c r="A105" s="52"/>
      <c r="B105" s="6" t="s">
        <v>3698</v>
      </c>
      <c r="C105" s="17">
        <v>707783049</v>
      </c>
      <c r="D105" s="6" t="s">
        <v>2617</v>
      </c>
      <c r="E105" s="6" t="s">
        <v>3675</v>
      </c>
      <c r="F105" s="6" t="s">
        <v>44</v>
      </c>
      <c r="G105" s="7">
        <v>-31526.93</v>
      </c>
      <c r="H105" s="7">
        <v>99.930000000000007</v>
      </c>
      <c r="I105" s="7">
        <v>-100.06</v>
      </c>
      <c r="J105" s="8">
        <v>-0.012999999999999999</v>
      </c>
      <c r="K105" s="8">
        <v>-0.00010000000000000001</v>
      </c>
      <c r="L105" s="52"/>
    </row>
    <row r="106" spans="1:12" ht="12.75">
      <c r="A106" s="52"/>
      <c r="B106" s="6" t="s">
        <v>3699</v>
      </c>
      <c r="C106" s="17">
        <v>707783056</v>
      </c>
      <c r="D106" s="6" t="s">
        <v>2617</v>
      </c>
      <c r="E106" s="6" t="s">
        <v>3677</v>
      </c>
      <c r="F106" s="6" t="s">
        <v>44</v>
      </c>
      <c r="G106" s="7">
        <v>-497302.21000000002</v>
      </c>
      <c r="H106" s="7">
        <v>99.930000000000007</v>
      </c>
      <c r="I106" s="7">
        <v>-1578.3299999999999</v>
      </c>
      <c r="J106" s="8">
        <v>-0.20480000000000001</v>
      </c>
      <c r="K106" s="8">
        <v>-0.001</v>
      </c>
      <c r="L106" s="52"/>
    </row>
    <row r="107" spans="1:12" ht="12.75">
      <c r="A107" s="52"/>
      <c r="B107" s="6" t="s">
        <v>3700</v>
      </c>
      <c r="C107" s="17">
        <v>707783064</v>
      </c>
      <c r="D107" s="6" t="s">
        <v>2617</v>
      </c>
      <c r="E107" s="6" t="s">
        <v>3448</v>
      </c>
      <c r="F107" s="6" t="s">
        <v>44</v>
      </c>
      <c r="G107" s="7">
        <v>-35029.919999999998</v>
      </c>
      <c r="H107" s="7">
        <v>99.930000000000007</v>
      </c>
      <c r="I107" s="7">
        <v>-111.18000000000001</v>
      </c>
      <c r="J107" s="8">
        <v>-0.0144</v>
      </c>
      <c r="K107" s="8">
        <v>-0.00010000000000000001</v>
      </c>
      <c r="L107" s="52"/>
    </row>
    <row r="108" spans="1:12" ht="12.75">
      <c r="A108" s="52"/>
      <c r="B108" s="6" t="s">
        <v>3701</v>
      </c>
      <c r="C108" s="17">
        <v>707786984</v>
      </c>
      <c r="D108" s="6" t="s">
        <v>2617</v>
      </c>
      <c r="E108" s="6" t="s">
        <v>1</v>
      </c>
      <c r="F108" s="6" t="s">
        <v>100</v>
      </c>
      <c r="G108" s="7">
        <v>2322641.9900000002</v>
      </c>
      <c r="H108" s="7">
        <v>100</v>
      </c>
      <c r="I108" s="7">
        <v>2322.6399999999999</v>
      </c>
      <c r="J108" s="8">
        <v>0.30130000000000001</v>
      </c>
      <c r="K108" s="8">
        <v>0.0014</v>
      </c>
      <c r="L108" s="52"/>
    </row>
    <row r="109" spans="1:12" ht="12.75">
      <c r="A109" s="52"/>
      <c r="B109" s="6" t="s">
        <v>3702</v>
      </c>
      <c r="C109" s="17">
        <v>707778163</v>
      </c>
      <c r="D109" s="6" t="s">
        <v>2617</v>
      </c>
      <c r="E109" s="6" t="s">
        <v>3703</v>
      </c>
      <c r="F109" s="6" t="s">
        <v>100</v>
      </c>
      <c r="G109" s="7">
        <v>1614058.1499999999</v>
      </c>
      <c r="H109" s="7">
        <v>100</v>
      </c>
      <c r="I109" s="7">
        <v>1614.06</v>
      </c>
      <c r="J109" s="8">
        <v>0.2094</v>
      </c>
      <c r="K109" s="8">
        <v>0.001</v>
      </c>
      <c r="L109" s="52"/>
    </row>
    <row r="110" spans="1:12" ht="12.75">
      <c r="A110" s="52"/>
      <c r="B110" s="6" t="s">
        <v>3704</v>
      </c>
      <c r="C110" s="17">
        <v>707787008</v>
      </c>
      <c r="D110" s="6" t="s">
        <v>2617</v>
      </c>
      <c r="E110" s="6" t="s">
        <v>1</v>
      </c>
      <c r="F110" s="6" t="s">
        <v>100</v>
      </c>
      <c r="G110" s="7">
        <v>-2321983.5800000001</v>
      </c>
      <c r="H110" s="7">
        <v>100</v>
      </c>
      <c r="I110" s="7">
        <v>-2321.98</v>
      </c>
      <c r="J110" s="8">
        <v>-0.30130000000000001</v>
      </c>
      <c r="K110" s="8">
        <v>-0.0014</v>
      </c>
      <c r="L110" s="52"/>
    </row>
    <row r="111" spans="1:12" ht="12.75">
      <c r="A111" s="52"/>
      <c r="B111" s="6" t="s">
        <v>3705</v>
      </c>
      <c r="C111" s="17">
        <v>707787206</v>
      </c>
      <c r="D111" s="6" t="s">
        <v>2617</v>
      </c>
      <c r="E111" s="6" t="s">
        <v>1</v>
      </c>
      <c r="F111" s="6" t="s">
        <v>44</v>
      </c>
      <c r="G111" s="7">
        <v>-731563.82999999996</v>
      </c>
      <c r="H111" s="7">
        <v>100</v>
      </c>
      <c r="I111" s="7">
        <v>-2323.4499999999998</v>
      </c>
      <c r="J111" s="8">
        <v>-0.3014</v>
      </c>
      <c r="K111" s="8">
        <v>-0.0014</v>
      </c>
      <c r="L111" s="52"/>
    </row>
    <row r="112" spans="1:12" ht="12.75">
      <c r="A112" s="52"/>
      <c r="B112" s="6" t="s">
        <v>3706</v>
      </c>
      <c r="C112" s="17">
        <v>707778312</v>
      </c>
      <c r="D112" s="6" t="s">
        <v>2617</v>
      </c>
      <c r="E112" s="6" t="s">
        <v>3703</v>
      </c>
      <c r="F112" s="6" t="s">
        <v>44</v>
      </c>
      <c r="G112" s="7">
        <v>-522520.34000000003</v>
      </c>
      <c r="H112" s="7">
        <v>100</v>
      </c>
      <c r="I112" s="7">
        <v>-1659.52</v>
      </c>
      <c r="J112" s="8">
        <v>-0.21529999999999999</v>
      </c>
      <c r="K112" s="8">
        <v>-0.001</v>
      </c>
      <c r="L112" s="52"/>
    </row>
    <row r="113" spans="1:12" ht="12.75">
      <c r="A113" s="52"/>
      <c r="B113" s="6" t="s">
        <v>3707</v>
      </c>
      <c r="C113" s="17">
        <v>707787222</v>
      </c>
      <c r="D113" s="6" t="s">
        <v>2617</v>
      </c>
      <c r="E113" s="6" t="s">
        <v>1</v>
      </c>
      <c r="F113" s="6" t="s">
        <v>44</v>
      </c>
      <c r="G113" s="7">
        <v>731563.82999999996</v>
      </c>
      <c r="H113" s="7">
        <v>100</v>
      </c>
      <c r="I113" s="7">
        <v>2323.4499999999998</v>
      </c>
      <c r="J113" s="8">
        <v>0.3014</v>
      </c>
      <c r="K113" s="8">
        <v>0.0014</v>
      </c>
      <c r="L113" s="52"/>
    </row>
    <row r="114" spans="1:12" ht="12.75">
      <c r="A114" s="52"/>
      <c r="B114" s="6" t="s">
        <v>3708</v>
      </c>
      <c r="C114" s="17">
        <v>707778437</v>
      </c>
      <c r="D114" s="6" t="s">
        <v>2617</v>
      </c>
      <c r="E114" s="6" t="s">
        <v>3703</v>
      </c>
      <c r="F114" s="6" t="s">
        <v>100</v>
      </c>
      <c r="G114" s="7">
        <v>6112641.2199999997</v>
      </c>
      <c r="H114" s="7">
        <v>100</v>
      </c>
      <c r="I114" s="7">
        <v>6112.6400000000003</v>
      </c>
      <c r="J114" s="8">
        <v>0.79310000000000003</v>
      </c>
      <c r="K114" s="8">
        <v>0.0037000000000000002</v>
      </c>
      <c r="L114" s="52"/>
    </row>
    <row r="115" spans="1:12" ht="12.75">
      <c r="A115" s="52"/>
      <c r="B115" s="6" t="s">
        <v>3709</v>
      </c>
      <c r="C115" s="17">
        <v>707787347</v>
      </c>
      <c r="D115" s="6" t="s">
        <v>2617</v>
      </c>
      <c r="E115" s="6" t="s">
        <v>3618</v>
      </c>
      <c r="F115" s="6" t="s">
        <v>100</v>
      </c>
      <c r="G115" s="7">
        <v>-4902936.6500000004</v>
      </c>
      <c r="H115" s="7">
        <v>100</v>
      </c>
      <c r="I115" s="7">
        <v>-4902.9399999999996</v>
      </c>
      <c r="J115" s="8">
        <v>-0.6361</v>
      </c>
      <c r="K115" s="8">
        <v>-0.0030000000000000001</v>
      </c>
      <c r="L115" s="52"/>
    </row>
    <row r="116" spans="1:12" ht="12.75">
      <c r="A116" s="52"/>
      <c r="B116" s="6" t="s">
        <v>3710</v>
      </c>
      <c r="C116" s="17">
        <v>707783437</v>
      </c>
      <c r="D116" s="6" t="s">
        <v>2617</v>
      </c>
      <c r="E116" s="6" t="s">
        <v>3448</v>
      </c>
      <c r="F116" s="6" t="s">
        <v>100</v>
      </c>
      <c r="G116" s="7">
        <v>777860.54000000004</v>
      </c>
      <c r="H116" s="7">
        <v>100.09999999999999</v>
      </c>
      <c r="I116" s="7">
        <v>778.63999999999999</v>
      </c>
      <c r="J116" s="8">
        <v>0.10100000000000001</v>
      </c>
      <c r="K116" s="8">
        <v>0.00050000000000000001</v>
      </c>
      <c r="L116" s="52"/>
    </row>
    <row r="117" spans="1:12" ht="12.75">
      <c r="A117" s="52"/>
      <c r="B117" s="6" t="s">
        <v>3711</v>
      </c>
      <c r="C117" s="17">
        <v>707783445</v>
      </c>
      <c r="D117" s="6" t="s">
        <v>2617</v>
      </c>
      <c r="E117" s="6" t="s">
        <v>3539</v>
      </c>
      <c r="F117" s="6" t="s">
        <v>100</v>
      </c>
      <c r="G117" s="7">
        <v>3044880.1499999999</v>
      </c>
      <c r="H117" s="7">
        <v>100.09999999999999</v>
      </c>
      <c r="I117" s="7">
        <v>3047.9299999999998</v>
      </c>
      <c r="J117" s="8">
        <v>0.39539999999999997</v>
      </c>
      <c r="K117" s="8">
        <v>0.0019</v>
      </c>
      <c r="L117" s="52"/>
    </row>
    <row r="118" spans="1:12" ht="12.75">
      <c r="A118" s="52"/>
      <c r="B118" s="6" t="s">
        <v>3712</v>
      </c>
      <c r="C118" s="17">
        <v>707778478</v>
      </c>
      <c r="D118" s="6" t="s">
        <v>2617</v>
      </c>
      <c r="E118" s="6" t="s">
        <v>3564</v>
      </c>
      <c r="F118" s="6" t="s">
        <v>100</v>
      </c>
      <c r="G118" s="7">
        <v>3454096.1600000001</v>
      </c>
      <c r="H118" s="7">
        <v>100.04000000000001</v>
      </c>
      <c r="I118" s="7">
        <v>3455.48</v>
      </c>
      <c r="J118" s="8">
        <v>0.44829999999999998</v>
      </c>
      <c r="K118" s="8">
        <v>0.0020999999999999999</v>
      </c>
      <c r="L118" s="52"/>
    </row>
    <row r="119" spans="1:12" ht="12.75">
      <c r="A119" s="52"/>
      <c r="B119" s="6" t="s">
        <v>3713</v>
      </c>
      <c r="C119" s="17">
        <v>707787370</v>
      </c>
      <c r="D119" s="6" t="s">
        <v>2617</v>
      </c>
      <c r="E119" s="6" t="s">
        <v>3605</v>
      </c>
      <c r="F119" s="6" t="s">
        <v>100</v>
      </c>
      <c r="G119" s="7">
        <v>2300928.9700000002</v>
      </c>
      <c r="H119" s="7">
        <v>100.15000000000001</v>
      </c>
      <c r="I119" s="7">
        <v>2304.3800000000001</v>
      </c>
      <c r="J119" s="8">
        <v>0.29899999999999999</v>
      </c>
      <c r="K119" s="8">
        <v>0.0014</v>
      </c>
      <c r="L119" s="52"/>
    </row>
    <row r="120" spans="1:12" ht="12.75">
      <c r="A120" s="52"/>
      <c r="B120" s="6" t="s">
        <v>3714</v>
      </c>
      <c r="C120" s="17">
        <v>707770723</v>
      </c>
      <c r="D120" s="6" t="s">
        <v>2617</v>
      </c>
      <c r="E120" s="6" t="s">
        <v>3715</v>
      </c>
      <c r="F120" s="6" t="s">
        <v>100</v>
      </c>
      <c r="G120" s="7">
        <v>1621467.6299999999</v>
      </c>
      <c r="H120" s="7">
        <v>100.01000000000001</v>
      </c>
      <c r="I120" s="7">
        <v>1621.6300000000001</v>
      </c>
      <c r="J120" s="8">
        <v>0.2104</v>
      </c>
      <c r="K120" s="8">
        <v>0.001</v>
      </c>
      <c r="L120" s="52"/>
    </row>
    <row r="121" spans="1:12" ht="12.75">
      <c r="A121" s="52"/>
      <c r="B121" s="6" t="s">
        <v>3716</v>
      </c>
      <c r="C121" s="17">
        <v>707767588</v>
      </c>
      <c r="D121" s="6" t="s">
        <v>2617</v>
      </c>
      <c r="E121" s="6" t="s">
        <v>3656</v>
      </c>
      <c r="F121" s="6" t="s">
        <v>100</v>
      </c>
      <c r="G121" s="7">
        <v>4377273.8300000001</v>
      </c>
      <c r="H121" s="7">
        <v>100.01000000000001</v>
      </c>
      <c r="I121" s="7">
        <v>4377.71</v>
      </c>
      <c r="J121" s="8">
        <v>0.56799999999999995</v>
      </c>
      <c r="K121" s="8">
        <v>0.0027000000000000001</v>
      </c>
      <c r="L121" s="52"/>
    </row>
    <row r="122" spans="1:12" ht="12.75">
      <c r="A122" s="52"/>
      <c r="B122" s="6" t="s">
        <v>3717</v>
      </c>
      <c r="C122" s="17">
        <v>707770749</v>
      </c>
      <c r="D122" s="6" t="s">
        <v>2617</v>
      </c>
      <c r="E122" s="6" t="s">
        <v>3718</v>
      </c>
      <c r="F122" s="6" t="s">
        <v>100</v>
      </c>
      <c r="G122" s="7">
        <v>292887.02000000002</v>
      </c>
      <c r="H122" s="7">
        <v>100.05</v>
      </c>
      <c r="I122" s="7">
        <v>293.02999999999997</v>
      </c>
      <c r="J122" s="8">
        <v>0.037999999999999999</v>
      </c>
      <c r="K122" s="8">
        <v>0.00020000000000000001</v>
      </c>
      <c r="L122" s="52"/>
    </row>
    <row r="123" spans="1:12" ht="12.75">
      <c r="A123" s="52"/>
      <c r="B123" s="6" t="s">
        <v>3719</v>
      </c>
      <c r="C123" s="17">
        <v>707778502</v>
      </c>
      <c r="D123" s="6" t="s">
        <v>2617</v>
      </c>
      <c r="E123" s="6" t="s">
        <v>3720</v>
      </c>
      <c r="F123" s="6" t="s">
        <v>100</v>
      </c>
      <c r="G123" s="7">
        <v>1635644.0800000001</v>
      </c>
      <c r="H123" s="7">
        <v>100.05</v>
      </c>
      <c r="I123" s="7">
        <v>1636.46</v>
      </c>
      <c r="J123" s="8">
        <v>0.21229999999999999</v>
      </c>
      <c r="K123" s="8">
        <v>0.001</v>
      </c>
      <c r="L123" s="52"/>
    </row>
    <row r="124" spans="1:12" ht="12.75">
      <c r="A124" s="52"/>
      <c r="B124" s="6" t="s">
        <v>3721</v>
      </c>
      <c r="C124" s="17">
        <v>707778510</v>
      </c>
      <c r="D124" s="6" t="s">
        <v>2617</v>
      </c>
      <c r="E124" s="6" t="s">
        <v>3507</v>
      </c>
      <c r="F124" s="6" t="s">
        <v>100</v>
      </c>
      <c r="G124" s="7">
        <v>1648185.76</v>
      </c>
      <c r="H124" s="7">
        <v>100.05</v>
      </c>
      <c r="I124" s="7">
        <v>1649.01</v>
      </c>
      <c r="J124" s="8">
        <v>0.21390000000000001</v>
      </c>
      <c r="K124" s="8">
        <v>0.001</v>
      </c>
      <c r="L124" s="52"/>
    </row>
    <row r="125" spans="1:12" ht="12.75">
      <c r="A125" s="52"/>
      <c r="B125" s="6" t="s">
        <v>3722</v>
      </c>
      <c r="C125" s="17">
        <v>707783494</v>
      </c>
      <c r="D125" s="6" t="s">
        <v>2617</v>
      </c>
      <c r="E125" s="6" t="s">
        <v>3554</v>
      </c>
      <c r="F125" s="6" t="s">
        <v>100</v>
      </c>
      <c r="G125" s="7">
        <v>121642.74000000001</v>
      </c>
      <c r="H125" s="7">
        <v>100.05</v>
      </c>
      <c r="I125" s="7">
        <v>121.7</v>
      </c>
      <c r="J125" s="8">
        <v>0.015800000000000002</v>
      </c>
      <c r="K125" s="8">
        <v>0.00010000000000000001</v>
      </c>
      <c r="L125" s="52"/>
    </row>
    <row r="126" spans="1:12" ht="12.75">
      <c r="A126" s="52"/>
      <c r="B126" s="6" t="s">
        <v>3723</v>
      </c>
      <c r="C126" s="17">
        <v>707787388</v>
      </c>
      <c r="D126" s="6" t="s">
        <v>2617</v>
      </c>
      <c r="E126" s="6" t="s">
        <v>3618</v>
      </c>
      <c r="F126" s="6" t="s">
        <v>100</v>
      </c>
      <c r="G126" s="7">
        <v>4895141.6399999997</v>
      </c>
      <c r="H126" s="7">
        <v>100.06999999999999</v>
      </c>
      <c r="I126" s="7">
        <v>4898.5699999999997</v>
      </c>
      <c r="J126" s="8">
        <v>0.63549999999999995</v>
      </c>
      <c r="K126" s="8">
        <v>0.0030000000000000001</v>
      </c>
      <c r="L126" s="52"/>
    </row>
    <row r="127" spans="1:12" ht="12.75">
      <c r="A127" s="52"/>
      <c r="B127" s="6" t="s">
        <v>3724</v>
      </c>
      <c r="C127" s="17">
        <v>707783502</v>
      </c>
      <c r="D127" s="6" t="s">
        <v>2617</v>
      </c>
      <c r="E127" s="6" t="s">
        <v>3626</v>
      </c>
      <c r="F127" s="6" t="s">
        <v>100</v>
      </c>
      <c r="G127" s="7">
        <v>2692505.02</v>
      </c>
      <c r="H127" s="7">
        <v>100.13</v>
      </c>
      <c r="I127" s="7">
        <v>2696.0100000000002</v>
      </c>
      <c r="J127" s="8">
        <v>0.3498</v>
      </c>
      <c r="K127" s="8">
        <v>0.0016999999999999999</v>
      </c>
      <c r="L127" s="52"/>
    </row>
    <row r="128" spans="1:12" ht="12.75">
      <c r="A128" s="52"/>
      <c r="B128" s="6" t="s">
        <v>3725</v>
      </c>
      <c r="C128" s="17">
        <v>707783528</v>
      </c>
      <c r="D128" s="6" t="s">
        <v>2617</v>
      </c>
      <c r="E128" s="6" t="s">
        <v>3539</v>
      </c>
      <c r="F128" s="6" t="s">
        <v>100</v>
      </c>
      <c r="G128" s="7">
        <v>3413377.04</v>
      </c>
      <c r="H128" s="7">
        <v>100.04000000000001</v>
      </c>
      <c r="I128" s="7">
        <v>3414.7399999999998</v>
      </c>
      <c r="J128" s="8">
        <v>0.443</v>
      </c>
      <c r="K128" s="8">
        <v>0.0020999999999999999</v>
      </c>
      <c r="L128" s="52"/>
    </row>
    <row r="129" spans="1:12" ht="12.75">
      <c r="A129" s="52"/>
      <c r="B129" s="6" t="s">
        <v>3725</v>
      </c>
      <c r="C129" s="17">
        <v>707783510</v>
      </c>
      <c r="D129" s="6" t="s">
        <v>2617</v>
      </c>
      <c r="E129" s="6" t="s">
        <v>3539</v>
      </c>
      <c r="F129" s="6" t="s">
        <v>100</v>
      </c>
      <c r="G129" s="7">
        <v>1706688.52</v>
      </c>
      <c r="H129" s="7">
        <v>100.04000000000001</v>
      </c>
      <c r="I129" s="7">
        <v>1707.3699999999999</v>
      </c>
      <c r="J129" s="8">
        <v>0.2215</v>
      </c>
      <c r="K129" s="8">
        <v>0.001</v>
      </c>
      <c r="L129" s="52"/>
    </row>
    <row r="130" spans="1:12" ht="12.75">
      <c r="A130" s="52"/>
      <c r="B130" s="6" t="s">
        <v>3726</v>
      </c>
      <c r="C130" s="17">
        <v>707778585</v>
      </c>
      <c r="D130" s="6" t="s">
        <v>2617</v>
      </c>
      <c r="E130" s="6" t="s">
        <v>3703</v>
      </c>
      <c r="F130" s="6" t="s">
        <v>44</v>
      </c>
      <c r="G130" s="7">
        <v>-1976738.26</v>
      </c>
      <c r="H130" s="7">
        <v>100</v>
      </c>
      <c r="I130" s="7">
        <v>-6278.1199999999999</v>
      </c>
      <c r="J130" s="8">
        <v>-0.8145</v>
      </c>
      <c r="K130" s="8">
        <v>-0.0038</v>
      </c>
      <c r="L130" s="52"/>
    </row>
    <row r="131" spans="1:12" ht="12.75">
      <c r="A131" s="52"/>
      <c r="B131" s="6" t="s">
        <v>3727</v>
      </c>
      <c r="C131" s="17">
        <v>707787453</v>
      </c>
      <c r="D131" s="6" t="s">
        <v>2617</v>
      </c>
      <c r="E131" s="6" t="s">
        <v>3618</v>
      </c>
      <c r="F131" s="6" t="s">
        <v>44</v>
      </c>
      <c r="G131" s="7">
        <v>1492406.96</v>
      </c>
      <c r="H131" s="7">
        <v>100</v>
      </c>
      <c r="I131" s="7">
        <v>4739.8800000000001</v>
      </c>
      <c r="J131" s="8">
        <v>0.61499999999999999</v>
      </c>
      <c r="K131" s="8">
        <v>0.0028999999999999998</v>
      </c>
      <c r="L131" s="52"/>
    </row>
    <row r="132" spans="1:12" ht="12.75">
      <c r="A132" s="52"/>
      <c r="B132" s="6" t="s">
        <v>3728</v>
      </c>
      <c r="C132" s="17">
        <v>707783593</v>
      </c>
      <c r="D132" s="6" t="s">
        <v>2617</v>
      </c>
      <c r="E132" s="6" t="s">
        <v>3448</v>
      </c>
      <c r="F132" s="6" t="s">
        <v>44</v>
      </c>
      <c r="G132" s="7">
        <v>-242182.13000000001</v>
      </c>
      <c r="H132" s="7">
        <v>99.900000000000006</v>
      </c>
      <c r="I132" s="7">
        <v>-768.39999999999998</v>
      </c>
      <c r="J132" s="8">
        <v>-0.099699999999999997</v>
      </c>
      <c r="K132" s="8">
        <v>-0.00050000000000000001</v>
      </c>
      <c r="L132" s="52"/>
    </row>
    <row r="133" spans="1:12" ht="12.75">
      <c r="A133" s="52"/>
      <c r="B133" s="6" t="s">
        <v>3729</v>
      </c>
      <c r="C133" s="17">
        <v>707783601</v>
      </c>
      <c r="D133" s="6" t="s">
        <v>2617</v>
      </c>
      <c r="E133" s="6" t="s">
        <v>3539</v>
      </c>
      <c r="F133" s="6" t="s">
        <v>44</v>
      </c>
      <c r="G133" s="7">
        <v>-936344.30000000005</v>
      </c>
      <c r="H133" s="7">
        <v>99.900000000000006</v>
      </c>
      <c r="I133" s="7">
        <v>-2970.8600000000001</v>
      </c>
      <c r="J133" s="8">
        <v>-0.38540000000000002</v>
      </c>
      <c r="K133" s="8">
        <v>-0.0018</v>
      </c>
      <c r="L133" s="52"/>
    </row>
    <row r="134" spans="1:12" ht="12.75">
      <c r="A134" s="52"/>
      <c r="B134" s="6" t="s">
        <v>3730</v>
      </c>
      <c r="C134" s="17">
        <v>707778627</v>
      </c>
      <c r="D134" s="6" t="s">
        <v>2617</v>
      </c>
      <c r="E134" s="6" t="s">
        <v>3564</v>
      </c>
      <c r="F134" s="6" t="s">
        <v>44</v>
      </c>
      <c r="G134" s="7">
        <v>-1089656.71</v>
      </c>
      <c r="H134" s="7">
        <v>99.950000000000003</v>
      </c>
      <c r="I134" s="7">
        <v>-3459.02</v>
      </c>
      <c r="J134" s="8">
        <v>-0.44879999999999998</v>
      </c>
      <c r="K134" s="8">
        <v>-0.0020999999999999999</v>
      </c>
      <c r="L134" s="52"/>
    </row>
    <row r="135" spans="1:12" ht="12.75">
      <c r="A135" s="52"/>
      <c r="B135" s="6" t="s">
        <v>3731</v>
      </c>
      <c r="C135" s="17">
        <v>707787487</v>
      </c>
      <c r="D135" s="6" t="s">
        <v>2617</v>
      </c>
      <c r="E135" s="6" t="s">
        <v>3605</v>
      </c>
      <c r="F135" s="6" t="s">
        <v>44</v>
      </c>
      <c r="G135" s="7">
        <v>-714512.85999999999</v>
      </c>
      <c r="H135" s="7">
        <v>99.810000000000002</v>
      </c>
      <c r="I135" s="7">
        <v>-2264.98</v>
      </c>
      <c r="J135" s="8">
        <v>-0.29389999999999999</v>
      </c>
      <c r="K135" s="8">
        <v>-0.0014</v>
      </c>
      <c r="L135" s="52"/>
    </row>
    <row r="136" spans="1:12" ht="12.75">
      <c r="A136" s="52"/>
      <c r="B136" s="6" t="s">
        <v>3732</v>
      </c>
      <c r="C136" s="17">
        <v>707770863</v>
      </c>
      <c r="D136" s="6" t="s">
        <v>2617</v>
      </c>
      <c r="E136" s="6" t="s">
        <v>3715</v>
      </c>
      <c r="F136" s="6" t="s">
        <v>44</v>
      </c>
      <c r="G136" s="7">
        <v>-522534.59999999998</v>
      </c>
      <c r="H136" s="7">
        <v>99.989999999999995</v>
      </c>
      <c r="I136" s="7">
        <v>-1659.4000000000001</v>
      </c>
      <c r="J136" s="8">
        <v>-0.21529999999999999</v>
      </c>
      <c r="K136" s="8">
        <v>-0.001</v>
      </c>
      <c r="L136" s="52"/>
    </row>
    <row r="137" spans="1:12" ht="12.75">
      <c r="A137" s="52"/>
      <c r="B137" s="6" t="s">
        <v>3733</v>
      </c>
      <c r="C137" s="17">
        <v>707767661</v>
      </c>
      <c r="D137" s="6" t="s">
        <v>2617</v>
      </c>
      <c r="E137" s="6" t="s">
        <v>3656</v>
      </c>
      <c r="F137" s="6" t="s">
        <v>44</v>
      </c>
      <c r="G137" s="7">
        <v>-1363600.75</v>
      </c>
      <c r="H137" s="7">
        <v>99.989999999999995</v>
      </c>
      <c r="I137" s="7">
        <v>-4330.3599999999997</v>
      </c>
      <c r="J137" s="8">
        <v>-0.56179999999999997</v>
      </c>
      <c r="K137" s="8">
        <v>-0.0027000000000000001</v>
      </c>
      <c r="L137" s="52"/>
    </row>
    <row r="138" spans="1:12" ht="12.75">
      <c r="A138" s="52"/>
      <c r="B138" s="6" t="s">
        <v>3734</v>
      </c>
      <c r="C138" s="17">
        <v>707770889</v>
      </c>
      <c r="D138" s="6" t="s">
        <v>2617</v>
      </c>
      <c r="E138" s="6" t="s">
        <v>3718</v>
      </c>
      <c r="F138" s="6" t="s">
        <v>44</v>
      </c>
      <c r="G138" s="7">
        <v>-93632.830000000002</v>
      </c>
      <c r="H138" s="7">
        <v>99.939999999999998</v>
      </c>
      <c r="I138" s="7">
        <v>-297.19999999999999</v>
      </c>
      <c r="J138" s="8">
        <v>-0.038600000000000002</v>
      </c>
      <c r="K138" s="8">
        <v>-0.00020000000000000001</v>
      </c>
      <c r="L138" s="52"/>
    </row>
    <row r="139" spans="1:12" ht="12.75">
      <c r="A139" s="52"/>
      <c r="B139" s="6" t="s">
        <v>3735</v>
      </c>
      <c r="C139" s="17">
        <v>707778650</v>
      </c>
      <c r="D139" s="6" t="s">
        <v>2617</v>
      </c>
      <c r="E139" s="6" t="s">
        <v>3720</v>
      </c>
      <c r="F139" s="6" t="s">
        <v>44</v>
      </c>
      <c r="G139" s="7">
        <v>-522563.71999999997</v>
      </c>
      <c r="H139" s="7">
        <v>99.939999999999998</v>
      </c>
      <c r="I139" s="7">
        <v>-1658.6700000000001</v>
      </c>
      <c r="J139" s="8">
        <v>-0.2152</v>
      </c>
      <c r="K139" s="8">
        <v>-0.001</v>
      </c>
      <c r="L139" s="52"/>
    </row>
    <row r="140" spans="1:12" ht="12.75">
      <c r="A140" s="52"/>
      <c r="B140" s="6" t="s">
        <v>3736</v>
      </c>
      <c r="C140" s="17">
        <v>707778668</v>
      </c>
      <c r="D140" s="6" t="s">
        <v>2617</v>
      </c>
      <c r="E140" s="6" t="s">
        <v>3507</v>
      </c>
      <c r="F140" s="6" t="s">
        <v>44</v>
      </c>
      <c r="G140" s="7">
        <v>-522563.71999999997</v>
      </c>
      <c r="H140" s="7">
        <v>99.939999999999998</v>
      </c>
      <c r="I140" s="7">
        <v>-1658.6700000000001</v>
      </c>
      <c r="J140" s="8">
        <v>-0.2152</v>
      </c>
      <c r="K140" s="8">
        <v>-0.001</v>
      </c>
      <c r="L140" s="52"/>
    </row>
    <row r="141" spans="1:12" ht="12.75">
      <c r="A141" s="52"/>
      <c r="B141" s="6" t="s">
        <v>3737</v>
      </c>
      <c r="C141" s="17">
        <v>707783650</v>
      </c>
      <c r="D141" s="6" t="s">
        <v>2617</v>
      </c>
      <c r="E141" s="6" t="s">
        <v>3554</v>
      </c>
      <c r="F141" s="6" t="s">
        <v>44</v>
      </c>
      <c r="G141" s="7">
        <v>-37331.599999999999</v>
      </c>
      <c r="H141" s="7">
        <v>99.939999999999998</v>
      </c>
      <c r="I141" s="7">
        <v>-118.49</v>
      </c>
      <c r="J141" s="8">
        <v>-0.015400000000000001</v>
      </c>
      <c r="K141" s="8">
        <v>-0.00010000000000000001</v>
      </c>
      <c r="L141" s="52"/>
    </row>
    <row r="142" spans="1:12" ht="12.75">
      <c r="A142" s="52"/>
      <c r="B142" s="6" t="s">
        <v>3738</v>
      </c>
      <c r="C142" s="17">
        <v>707787495</v>
      </c>
      <c r="D142" s="6" t="s">
        <v>2617</v>
      </c>
      <c r="E142" s="6" t="s">
        <v>3618</v>
      </c>
      <c r="F142" s="6" t="s">
        <v>44</v>
      </c>
      <c r="G142" s="7">
        <v>-1492549.2</v>
      </c>
      <c r="H142" s="7">
        <v>99.930000000000007</v>
      </c>
      <c r="I142" s="7">
        <v>-4737.0200000000004</v>
      </c>
      <c r="J142" s="8">
        <v>-0.61460000000000004</v>
      </c>
      <c r="K142" s="8">
        <v>-0.0028999999999999998</v>
      </c>
      <c r="L142" s="52"/>
    </row>
    <row r="143" spans="1:12" ht="12.75">
      <c r="A143" s="52"/>
      <c r="B143" s="6" t="s">
        <v>3739</v>
      </c>
      <c r="C143" s="17">
        <v>707783668</v>
      </c>
      <c r="D143" s="6" t="s">
        <v>2617</v>
      </c>
      <c r="E143" s="6" t="s">
        <v>3626</v>
      </c>
      <c r="F143" s="6" t="s">
        <v>44</v>
      </c>
      <c r="G143" s="7">
        <v>-831076.04000000004</v>
      </c>
      <c r="H143" s="7">
        <v>99.859999999999999</v>
      </c>
      <c r="I143" s="7">
        <v>-2635.8000000000002</v>
      </c>
      <c r="J143" s="8">
        <v>-0.34200000000000003</v>
      </c>
      <c r="K143" s="8">
        <v>-0.0016000000000000001</v>
      </c>
      <c r="L143" s="52"/>
    </row>
    <row r="144" spans="1:12" ht="12.75">
      <c r="A144" s="52"/>
      <c r="B144" s="6" t="s">
        <v>3740</v>
      </c>
      <c r="C144" s="17">
        <v>707783676</v>
      </c>
      <c r="D144" s="6" t="s">
        <v>2617</v>
      </c>
      <c r="E144" s="6" t="s">
        <v>3539</v>
      </c>
      <c r="F144" s="6" t="s">
        <v>44</v>
      </c>
      <c r="G144" s="7">
        <v>-522525.34000000003</v>
      </c>
      <c r="H144" s="7">
        <v>99.980000000000004</v>
      </c>
      <c r="I144" s="7">
        <v>-1659.21</v>
      </c>
      <c r="J144" s="8">
        <v>-0.21529999999999999</v>
      </c>
      <c r="K144" s="8">
        <v>-0.001</v>
      </c>
      <c r="L144" s="52"/>
    </row>
    <row r="145" spans="1:12" ht="12.75">
      <c r="A145" s="52"/>
      <c r="B145" s="6" t="s">
        <v>3740</v>
      </c>
      <c r="C145" s="17">
        <v>707783684</v>
      </c>
      <c r="D145" s="6" t="s">
        <v>2617</v>
      </c>
      <c r="E145" s="6" t="s">
        <v>3539</v>
      </c>
      <c r="F145" s="6" t="s">
        <v>44</v>
      </c>
      <c r="G145" s="7">
        <v>-1045050.6800000001</v>
      </c>
      <c r="H145" s="7">
        <v>99.980000000000004</v>
      </c>
      <c r="I145" s="7">
        <v>-3318.4200000000001</v>
      </c>
      <c r="J145" s="8">
        <v>-0.43049999999999999</v>
      </c>
      <c r="K145" s="8">
        <v>-0.002</v>
      </c>
      <c r="L145" s="52"/>
    </row>
    <row r="146" spans="1:12" ht="12.75">
      <c r="A146" s="52"/>
      <c r="B146" s="6" t="s">
        <v>3741</v>
      </c>
      <c r="C146" s="17">
        <v>707789889</v>
      </c>
      <c r="D146" s="6" t="s">
        <v>2617</v>
      </c>
      <c r="E146" s="6" t="s">
        <v>3669</v>
      </c>
      <c r="F146" s="6" t="s">
        <v>44</v>
      </c>
      <c r="G146" s="7">
        <v>22077896.73</v>
      </c>
      <c r="H146" s="7">
        <v>0.040000000000000001</v>
      </c>
      <c r="I146" s="7">
        <v>28.050000000000001</v>
      </c>
      <c r="J146" s="8">
        <v>0.0035999999999999999</v>
      </c>
      <c r="K146" s="8">
        <v>0</v>
      </c>
      <c r="L146" s="52"/>
    </row>
    <row r="147" spans="1:12" ht="12.75">
      <c r="A147" s="52"/>
      <c r="B147" s="6" t="s">
        <v>3742</v>
      </c>
      <c r="C147" s="17">
        <v>707789897</v>
      </c>
      <c r="D147" s="6" t="s">
        <v>2617</v>
      </c>
      <c r="E147" s="6" t="s">
        <v>3669</v>
      </c>
      <c r="F147" s="6" t="s">
        <v>44</v>
      </c>
      <c r="G147" s="7">
        <v>-29692800.170000002</v>
      </c>
      <c r="H147" s="7">
        <v>0.029999999999999999</v>
      </c>
      <c r="I147" s="7">
        <v>-28.289999999999999</v>
      </c>
      <c r="J147" s="8">
        <v>-0.0037000000000000002</v>
      </c>
      <c r="K147" s="8">
        <v>0</v>
      </c>
      <c r="L147" s="52"/>
    </row>
    <row r="148" spans="1:12" ht="12.75">
      <c r="A148" s="52"/>
      <c r="B148" s="6" t="s">
        <v>3743</v>
      </c>
      <c r="C148" s="17">
        <v>707789905</v>
      </c>
      <c r="D148" s="6" t="s">
        <v>2617</v>
      </c>
      <c r="E148" s="6" t="s">
        <v>3674</v>
      </c>
      <c r="F148" s="6" t="s">
        <v>44</v>
      </c>
      <c r="G148" s="7">
        <v>-36306.989999999998</v>
      </c>
      <c r="H148" s="7">
        <v>1</v>
      </c>
      <c r="I148" s="7">
        <v>-1.1499999999999999</v>
      </c>
      <c r="J148" s="8">
        <v>-0.00010000000000000001</v>
      </c>
      <c r="K148" s="8">
        <v>0</v>
      </c>
      <c r="L148" s="52"/>
    </row>
    <row r="149" spans="1:12" ht="12.75">
      <c r="A149" s="52"/>
      <c r="B149" s="6" t="s">
        <v>3744</v>
      </c>
      <c r="C149" s="17">
        <v>707789913</v>
      </c>
      <c r="D149" s="6" t="s">
        <v>2617</v>
      </c>
      <c r="E149" s="6" t="s">
        <v>3674</v>
      </c>
      <c r="F149" s="6" t="s">
        <v>44</v>
      </c>
      <c r="G149" s="7">
        <v>9789609.5700000003</v>
      </c>
      <c r="H149" s="7">
        <v>0.01</v>
      </c>
      <c r="I149" s="7">
        <v>3.1099999999999999</v>
      </c>
      <c r="J149" s="8">
        <v>0.00040000000000000002</v>
      </c>
      <c r="K149" s="8">
        <v>0</v>
      </c>
      <c r="L149" s="52"/>
    </row>
    <row r="150" spans="1:12" ht="12.75">
      <c r="A150" s="52"/>
      <c r="B150" s="6" t="s">
        <v>3745</v>
      </c>
      <c r="C150" s="17">
        <v>701017436</v>
      </c>
      <c r="D150" s="6" t="s">
        <v>2617</v>
      </c>
      <c r="E150" s="6" t="s">
        <v>3746</v>
      </c>
      <c r="F150" s="6" t="s">
        <v>100</v>
      </c>
      <c r="G150" s="7">
        <v>426264.08000000002</v>
      </c>
      <c r="H150" s="7">
        <v>111.01000000000001</v>
      </c>
      <c r="I150" s="7">
        <v>473.19999999999999</v>
      </c>
      <c r="J150" s="8">
        <v>0.061400000000000003</v>
      </c>
      <c r="K150" s="8">
        <v>0.00029999999999999997</v>
      </c>
      <c r="L150" s="52"/>
    </row>
    <row r="151" spans="1:12" ht="12.75">
      <c r="A151" s="52"/>
      <c r="B151" s="6" t="s">
        <v>3747</v>
      </c>
      <c r="C151" s="17">
        <v>701017444</v>
      </c>
      <c r="D151" s="6" t="s">
        <v>2617</v>
      </c>
      <c r="E151" s="6" t="s">
        <v>3748</v>
      </c>
      <c r="F151" s="6" t="s">
        <v>100</v>
      </c>
      <c r="G151" s="7">
        <v>430946.64000000001</v>
      </c>
      <c r="H151" s="7">
        <v>112.56999999999999</v>
      </c>
      <c r="I151" s="7">
        <v>485.12</v>
      </c>
      <c r="J151" s="8">
        <v>0.062899999999999998</v>
      </c>
      <c r="K151" s="8">
        <v>0.00029999999999999997</v>
      </c>
      <c r="L151" s="52"/>
    </row>
    <row r="152" spans="1:12" ht="12.75">
      <c r="A152" s="52"/>
      <c r="B152" s="6" t="s">
        <v>3749</v>
      </c>
      <c r="C152" s="17">
        <v>701017451</v>
      </c>
      <c r="D152" s="6" t="s">
        <v>2617</v>
      </c>
      <c r="E152" s="6" t="s">
        <v>3750</v>
      </c>
      <c r="F152" s="6" t="s">
        <v>100</v>
      </c>
      <c r="G152" s="7">
        <v>974378.68999999994</v>
      </c>
      <c r="H152" s="7">
        <v>113.05</v>
      </c>
      <c r="I152" s="7">
        <v>1101.54</v>
      </c>
      <c r="J152" s="8">
        <v>0.1429</v>
      </c>
      <c r="K152" s="8">
        <v>0.00069999999999999999</v>
      </c>
      <c r="L152" s="52"/>
    </row>
    <row r="153" spans="1:12" ht="12.75">
      <c r="A153" s="52"/>
      <c r="B153" s="6" t="s">
        <v>3751</v>
      </c>
      <c r="C153" s="17">
        <v>707779476</v>
      </c>
      <c r="D153" s="6" t="s">
        <v>2617</v>
      </c>
      <c r="E153" s="6" t="s">
        <v>3752</v>
      </c>
      <c r="F153" s="6" t="s">
        <v>100</v>
      </c>
      <c r="G153" s="7">
        <v>1620413.8700000001</v>
      </c>
      <c r="H153" s="7">
        <v>93.219999999999999</v>
      </c>
      <c r="I153" s="7">
        <v>1510.55</v>
      </c>
      <c r="J153" s="8">
        <v>0.19600000000000001</v>
      </c>
      <c r="K153" s="8">
        <v>0.00089999999999999998</v>
      </c>
      <c r="L153" s="52"/>
    </row>
    <row r="154" spans="1:12" ht="12.75">
      <c r="A154" s="52"/>
      <c r="B154" s="6" t="s">
        <v>3753</v>
      </c>
      <c r="C154" s="17">
        <v>707779484</v>
      </c>
      <c r="D154" s="6" t="s">
        <v>2617</v>
      </c>
      <c r="E154" s="6" t="s">
        <v>3754</v>
      </c>
      <c r="F154" s="6" t="s">
        <v>100</v>
      </c>
      <c r="G154" s="7">
        <v>1627729.51</v>
      </c>
      <c r="H154" s="7">
        <v>95.379999999999995</v>
      </c>
      <c r="I154" s="7">
        <v>1552.53</v>
      </c>
      <c r="J154" s="8">
        <v>0.2014</v>
      </c>
      <c r="K154" s="8">
        <v>0.001</v>
      </c>
      <c r="L154" s="52"/>
    </row>
    <row r="155" spans="1:12" ht="12.75">
      <c r="A155" s="52"/>
      <c r="B155" s="6" t="s">
        <v>3755</v>
      </c>
      <c r="C155" s="17">
        <v>707779492</v>
      </c>
      <c r="D155" s="6" t="s">
        <v>2617</v>
      </c>
      <c r="E155" s="6" t="s">
        <v>3533</v>
      </c>
      <c r="F155" s="6" t="s">
        <v>100</v>
      </c>
      <c r="G155" s="7">
        <v>1649658.3200000001</v>
      </c>
      <c r="H155" s="7">
        <v>96.299999999999997</v>
      </c>
      <c r="I155" s="7">
        <v>1588.6199999999999</v>
      </c>
      <c r="J155" s="8">
        <v>0.20610000000000001</v>
      </c>
      <c r="K155" s="8">
        <v>0.001</v>
      </c>
      <c r="L155" s="52"/>
    </row>
    <row r="156" spans="1:12" ht="12.75">
      <c r="A156" s="52"/>
      <c r="B156" s="6" t="s">
        <v>3756</v>
      </c>
      <c r="C156" s="17">
        <v>707784146</v>
      </c>
      <c r="D156" s="6" t="s">
        <v>2617</v>
      </c>
      <c r="E156" s="6" t="s">
        <v>3608</v>
      </c>
      <c r="F156" s="6" t="s">
        <v>100</v>
      </c>
      <c r="G156" s="7">
        <v>1682335.53</v>
      </c>
      <c r="H156" s="7">
        <v>96.200000000000003</v>
      </c>
      <c r="I156" s="7">
        <v>1618.4100000000001</v>
      </c>
      <c r="J156" s="8">
        <v>0.20999999999999999</v>
      </c>
      <c r="K156" s="8">
        <v>0.001</v>
      </c>
      <c r="L156" s="52"/>
    </row>
    <row r="157" spans="1:12" ht="12.75">
      <c r="A157" s="52"/>
      <c r="B157" s="6" t="s">
        <v>3757</v>
      </c>
      <c r="C157" s="17">
        <v>707788600</v>
      </c>
      <c r="D157" s="6" t="s">
        <v>2617</v>
      </c>
      <c r="E157" s="6" t="s">
        <v>3605</v>
      </c>
      <c r="F157" s="6" t="s">
        <v>100</v>
      </c>
      <c r="G157" s="7">
        <v>1685284.95</v>
      </c>
      <c r="H157" s="7">
        <v>98.129999999999995</v>
      </c>
      <c r="I157" s="7">
        <v>1653.77</v>
      </c>
      <c r="J157" s="8">
        <v>0.21460000000000001</v>
      </c>
      <c r="K157" s="8">
        <v>0.001</v>
      </c>
      <c r="L157" s="52"/>
    </row>
    <row r="158" spans="1:12" ht="12.75">
      <c r="A158" s="52"/>
      <c r="B158" s="6" t="s">
        <v>3758</v>
      </c>
      <c r="C158" s="17">
        <v>707788618</v>
      </c>
      <c r="D158" s="6" t="s">
        <v>2617</v>
      </c>
      <c r="E158" s="6" t="s">
        <v>3653</v>
      </c>
      <c r="F158" s="6" t="s">
        <v>100</v>
      </c>
      <c r="G158" s="7">
        <v>861719.47999999998</v>
      </c>
      <c r="H158" s="7">
        <v>99.079999999999998</v>
      </c>
      <c r="I158" s="7">
        <v>853.78999999999996</v>
      </c>
      <c r="J158" s="8">
        <v>0.1108</v>
      </c>
      <c r="K158" s="8">
        <v>0.00050000000000000001</v>
      </c>
      <c r="L158" s="52"/>
    </row>
    <row r="159" spans="1:12" ht="12.75">
      <c r="A159" s="52"/>
      <c r="B159" s="6" t="s">
        <v>3759</v>
      </c>
      <c r="C159" s="17">
        <v>707779500</v>
      </c>
      <c r="D159" s="6" t="s">
        <v>2617</v>
      </c>
      <c r="E159" s="6" t="s">
        <v>3752</v>
      </c>
      <c r="F159" s="6" t="s">
        <v>44</v>
      </c>
      <c r="G159" s="7">
        <v>-522527.97999999998</v>
      </c>
      <c r="H159" s="7">
        <v>95.370000000000005</v>
      </c>
      <c r="I159" s="7">
        <v>-1582.71</v>
      </c>
      <c r="J159" s="8">
        <v>-0.20530000000000001</v>
      </c>
      <c r="K159" s="8">
        <v>-0.001</v>
      </c>
      <c r="L159" s="52"/>
    </row>
    <row r="160" spans="1:12" ht="12.75">
      <c r="A160" s="52"/>
      <c r="B160" s="6" t="s">
        <v>3760</v>
      </c>
      <c r="C160" s="17">
        <v>707779518</v>
      </c>
      <c r="D160" s="6" t="s">
        <v>2617</v>
      </c>
      <c r="E160" s="6" t="s">
        <v>3533</v>
      </c>
      <c r="F160" s="6" t="s">
        <v>44</v>
      </c>
      <c r="G160" s="7">
        <v>-522545.59000000003</v>
      </c>
      <c r="H160" s="7">
        <v>97.849999999999994</v>
      </c>
      <c r="I160" s="7">
        <v>-1623.9200000000001</v>
      </c>
      <c r="J160" s="8">
        <v>-0.2107</v>
      </c>
      <c r="K160" s="8">
        <v>-0.001</v>
      </c>
      <c r="L160" s="52"/>
    </row>
    <row r="161" spans="1:12" ht="12.75">
      <c r="A161" s="52"/>
      <c r="B161" s="6" t="s">
        <v>3761</v>
      </c>
      <c r="C161" s="17">
        <v>707779526</v>
      </c>
      <c r="D161" s="6" t="s">
        <v>2617</v>
      </c>
      <c r="E161" s="6" t="s">
        <v>3754</v>
      </c>
      <c r="F161" s="6" t="s">
        <v>44</v>
      </c>
      <c r="G161" s="7">
        <v>-522549.19</v>
      </c>
      <c r="H161" s="7">
        <v>97.590000000000003</v>
      </c>
      <c r="I161" s="7">
        <v>-1619.6199999999999</v>
      </c>
      <c r="J161" s="8">
        <v>-0.21010000000000001</v>
      </c>
      <c r="K161" s="8">
        <v>-0.001</v>
      </c>
      <c r="L161" s="52"/>
    </row>
    <row r="162" spans="1:12" ht="12.75">
      <c r="A162" s="52"/>
      <c r="B162" s="6" t="s">
        <v>3761</v>
      </c>
      <c r="C162" s="17">
        <v>707788626</v>
      </c>
      <c r="D162" s="6" t="s">
        <v>2617</v>
      </c>
      <c r="E162" s="6" t="s">
        <v>3605</v>
      </c>
      <c r="F162" s="6" t="s">
        <v>44</v>
      </c>
      <c r="G162" s="7">
        <v>-522567.46999999997</v>
      </c>
      <c r="H162" s="7">
        <v>97.310000000000002</v>
      </c>
      <c r="I162" s="7">
        <v>-1615.03</v>
      </c>
      <c r="J162" s="8">
        <v>-0.20949999999999999</v>
      </c>
      <c r="K162" s="8">
        <v>-0.001</v>
      </c>
      <c r="L162" s="52"/>
    </row>
    <row r="163" spans="1:12" ht="12.75">
      <c r="A163" s="52"/>
      <c r="B163" s="6" t="s">
        <v>3762</v>
      </c>
      <c r="C163" s="17">
        <v>707788634</v>
      </c>
      <c r="D163" s="6" t="s">
        <v>2617</v>
      </c>
      <c r="E163" s="6" t="s">
        <v>3653</v>
      </c>
      <c r="F163" s="6" t="s">
        <v>44</v>
      </c>
      <c r="G163" s="7">
        <v>-261259.89999999999</v>
      </c>
      <c r="H163" s="7">
        <v>97.730000000000004</v>
      </c>
      <c r="I163" s="7">
        <v>-810.92999999999995</v>
      </c>
      <c r="J163" s="8">
        <v>-0.1052</v>
      </c>
      <c r="K163" s="8">
        <v>-0.00050000000000000001</v>
      </c>
      <c r="L163" s="52"/>
    </row>
    <row r="164" spans="1:12" ht="12.75">
      <c r="A164" s="52"/>
      <c r="B164" s="6" t="s">
        <v>3763</v>
      </c>
      <c r="C164" s="17">
        <v>707784153</v>
      </c>
      <c r="D164" s="6" t="s">
        <v>2617</v>
      </c>
      <c r="E164" s="6" t="s">
        <v>3608</v>
      </c>
      <c r="F164" s="6" t="s">
        <v>44</v>
      </c>
      <c r="G164" s="7">
        <v>-522529.46000000002</v>
      </c>
      <c r="H164" s="7">
        <v>97.640000000000001</v>
      </c>
      <c r="I164" s="7">
        <v>-1620.3900000000001</v>
      </c>
      <c r="J164" s="8">
        <v>-0.2102</v>
      </c>
      <c r="K164" s="8">
        <v>-0.001</v>
      </c>
      <c r="L164" s="52"/>
    </row>
    <row r="165" spans="1:12" ht="12.75">
      <c r="A165" s="52"/>
      <c r="B165" s="6" t="s">
        <v>3764</v>
      </c>
      <c r="C165" s="17">
        <v>707783932</v>
      </c>
      <c r="D165" s="6" t="s">
        <v>2617</v>
      </c>
      <c r="E165" s="6" t="s">
        <v>3448</v>
      </c>
      <c r="F165" s="6" t="s">
        <v>100</v>
      </c>
      <c r="G165" s="7">
        <v>3808085.0899999999</v>
      </c>
      <c r="H165" s="7">
        <v>100.09999999999999</v>
      </c>
      <c r="I165" s="7">
        <v>3811.8899999999999</v>
      </c>
      <c r="J165" s="8">
        <v>0.49459999999999998</v>
      </c>
      <c r="K165" s="8">
        <v>0.0023</v>
      </c>
      <c r="L165" s="52"/>
    </row>
    <row r="166" spans="1:12" ht="12.75">
      <c r="A166" s="52"/>
      <c r="B166" s="6" t="s">
        <v>3765</v>
      </c>
      <c r="C166" s="17">
        <v>707783940</v>
      </c>
      <c r="D166" s="6" t="s">
        <v>2617</v>
      </c>
      <c r="E166" s="6" t="s">
        <v>3675</v>
      </c>
      <c r="F166" s="6" t="s">
        <v>100</v>
      </c>
      <c r="G166" s="7">
        <v>1670238.21</v>
      </c>
      <c r="H166" s="7">
        <v>100.05</v>
      </c>
      <c r="I166" s="7">
        <v>1671.0699999999999</v>
      </c>
      <c r="J166" s="8">
        <v>0.21679999999999999</v>
      </c>
      <c r="K166" s="8">
        <v>0.001</v>
      </c>
      <c r="L166" s="52"/>
    </row>
    <row r="167" spans="1:12" ht="12.75">
      <c r="A167" s="52"/>
      <c r="B167" s="6" t="s">
        <v>3766</v>
      </c>
      <c r="C167" s="17">
        <v>707783965</v>
      </c>
      <c r="D167" s="6" t="s">
        <v>2617</v>
      </c>
      <c r="E167" s="6" t="s">
        <v>3448</v>
      </c>
      <c r="F167" s="6" t="s">
        <v>44</v>
      </c>
      <c r="G167" s="7">
        <v>-1182989.24</v>
      </c>
      <c r="H167" s="7">
        <v>99.900000000000006</v>
      </c>
      <c r="I167" s="7">
        <v>-3753.4200000000001</v>
      </c>
      <c r="J167" s="8">
        <v>-0.48699999999999999</v>
      </c>
      <c r="K167" s="8">
        <v>-0.0023</v>
      </c>
      <c r="L167" s="52"/>
    </row>
    <row r="168" spans="1:12" ht="12.75">
      <c r="A168" s="52"/>
      <c r="B168" s="6" t="s">
        <v>3767</v>
      </c>
      <c r="C168" s="17">
        <v>707783973</v>
      </c>
      <c r="D168" s="6" t="s">
        <v>2617</v>
      </c>
      <c r="E168" s="6" t="s">
        <v>3675</v>
      </c>
      <c r="F168" s="6" t="s">
        <v>44</v>
      </c>
      <c r="G168" s="7">
        <v>-522563.71999999997</v>
      </c>
      <c r="H168" s="7">
        <v>99.939999999999998</v>
      </c>
      <c r="I168" s="7">
        <v>-1658.6700000000001</v>
      </c>
      <c r="J168" s="8">
        <v>-0.2152</v>
      </c>
      <c r="K168" s="8">
        <v>-0.001</v>
      </c>
      <c r="L168" s="52"/>
    </row>
    <row r="169" spans="1:12" ht="12.75">
      <c r="A169" s="52"/>
      <c r="B169" s="6" t="s">
        <v>3768</v>
      </c>
      <c r="C169" s="17">
        <v>707758223</v>
      </c>
      <c r="D169" s="6" t="s">
        <v>2617</v>
      </c>
      <c r="E169" s="6" t="s">
        <v>3623</v>
      </c>
      <c r="F169" s="6" t="s">
        <v>49</v>
      </c>
      <c r="G169" s="7">
        <v>418051.87</v>
      </c>
      <c r="H169" s="7">
        <v>100.38</v>
      </c>
      <c r="I169" s="7">
        <v>1478.6500000000001</v>
      </c>
      <c r="J169" s="8">
        <v>0.1918</v>
      </c>
      <c r="K169" s="8">
        <v>0.00089999999999999998</v>
      </c>
      <c r="L169" s="52"/>
    </row>
    <row r="170" spans="1:12" ht="12.75">
      <c r="A170" s="52"/>
      <c r="B170" s="6" t="s">
        <v>3769</v>
      </c>
      <c r="C170" s="17">
        <v>707758256</v>
      </c>
      <c r="D170" s="6" t="s">
        <v>2617</v>
      </c>
      <c r="E170" s="6" t="s">
        <v>3623</v>
      </c>
      <c r="F170" s="6" t="s">
        <v>100</v>
      </c>
      <c r="G170" s="7">
        <v>-1625953.6499999999</v>
      </c>
      <c r="H170" s="7">
        <v>99.489999999999995</v>
      </c>
      <c r="I170" s="7">
        <v>-1617.6600000000001</v>
      </c>
      <c r="J170" s="8">
        <v>-0.2099</v>
      </c>
      <c r="K170" s="8">
        <v>-0.001</v>
      </c>
      <c r="L170" s="52"/>
    </row>
    <row r="171" spans="1:12" ht="12.75">
      <c r="A171" s="52"/>
      <c r="B171" s="6" t="s">
        <v>3770</v>
      </c>
      <c r="C171" s="17">
        <v>707771044</v>
      </c>
      <c r="D171" s="6" t="s">
        <v>2617</v>
      </c>
      <c r="E171" s="6" t="s">
        <v>3616</v>
      </c>
      <c r="F171" s="6" t="s">
        <v>100</v>
      </c>
      <c r="G171" s="7">
        <v>1622983.95</v>
      </c>
      <c r="H171" s="7">
        <v>100.16</v>
      </c>
      <c r="I171" s="7">
        <v>1625.5799999999999</v>
      </c>
      <c r="J171" s="8">
        <v>0.2109</v>
      </c>
      <c r="K171" s="8">
        <v>0.001</v>
      </c>
      <c r="L171" s="52"/>
    </row>
    <row r="172" spans="1:12" ht="12.75">
      <c r="A172" s="52"/>
      <c r="B172" s="6" t="s">
        <v>3771</v>
      </c>
      <c r="C172" s="17">
        <v>707745477</v>
      </c>
      <c r="D172" s="6" t="s">
        <v>2617</v>
      </c>
      <c r="E172" s="6" t="s">
        <v>3772</v>
      </c>
      <c r="F172" s="6" t="s">
        <v>100</v>
      </c>
      <c r="G172" s="7">
        <v>2703994.7599999998</v>
      </c>
      <c r="H172" s="7">
        <v>98.75</v>
      </c>
      <c r="I172" s="7">
        <v>2670.1900000000001</v>
      </c>
      <c r="J172" s="8">
        <v>0.34639999999999999</v>
      </c>
      <c r="K172" s="8">
        <v>0.0016000000000000001</v>
      </c>
      <c r="L172" s="52"/>
    </row>
    <row r="173" spans="1:12" ht="12.75">
      <c r="A173" s="52"/>
      <c r="B173" s="6" t="s">
        <v>3773</v>
      </c>
      <c r="C173" s="17">
        <v>707745485</v>
      </c>
      <c r="D173" s="6" t="s">
        <v>2617</v>
      </c>
      <c r="E173" s="6" t="s">
        <v>3774</v>
      </c>
      <c r="F173" s="6" t="s">
        <v>100</v>
      </c>
      <c r="G173" s="7">
        <v>2704496.4399999999</v>
      </c>
      <c r="H173" s="7">
        <v>98.75</v>
      </c>
      <c r="I173" s="7">
        <v>2670.6900000000001</v>
      </c>
      <c r="J173" s="8">
        <v>0.34649999999999997</v>
      </c>
      <c r="K173" s="8">
        <v>0.0016000000000000001</v>
      </c>
      <c r="L173" s="52"/>
    </row>
    <row r="174" spans="1:12" ht="12.75">
      <c r="A174" s="52"/>
      <c r="B174" s="6" t="s">
        <v>3775</v>
      </c>
      <c r="C174" s="17">
        <v>707787883</v>
      </c>
      <c r="D174" s="6" t="s">
        <v>2617</v>
      </c>
      <c r="E174" s="6" t="s">
        <v>3667</v>
      </c>
      <c r="F174" s="6" t="s">
        <v>100</v>
      </c>
      <c r="G174" s="7">
        <v>-1582941.3899999999</v>
      </c>
      <c r="H174" s="7">
        <v>100</v>
      </c>
      <c r="I174" s="7">
        <v>-1582.9400000000001</v>
      </c>
      <c r="J174" s="8">
        <v>-0.2054</v>
      </c>
      <c r="K174" s="8">
        <v>-0.001</v>
      </c>
      <c r="L174" s="52"/>
    </row>
    <row r="175" spans="1:12" ht="12.75">
      <c r="A175" s="52"/>
      <c r="B175" s="6" t="s">
        <v>3775</v>
      </c>
      <c r="C175" s="17">
        <v>707787875</v>
      </c>
      <c r="D175" s="6" t="s">
        <v>2617</v>
      </c>
      <c r="E175" s="6" t="s">
        <v>3667</v>
      </c>
      <c r="F175" s="6" t="s">
        <v>100</v>
      </c>
      <c r="G175" s="7">
        <v>-1707754.73</v>
      </c>
      <c r="H175" s="7">
        <v>100</v>
      </c>
      <c r="I175" s="7">
        <v>-1707.75</v>
      </c>
      <c r="J175" s="8">
        <v>-0.22159999999999999</v>
      </c>
      <c r="K175" s="8">
        <v>-0.001</v>
      </c>
      <c r="L175" s="52"/>
    </row>
    <row r="176" spans="1:12" ht="12.75">
      <c r="A176" s="52"/>
      <c r="B176" s="6" t="s">
        <v>3776</v>
      </c>
      <c r="C176" s="17">
        <v>707787891</v>
      </c>
      <c r="D176" s="6" t="s">
        <v>2617</v>
      </c>
      <c r="E176" s="6" t="s">
        <v>3667</v>
      </c>
      <c r="F176" s="6" t="s">
        <v>100</v>
      </c>
      <c r="G176" s="7">
        <v>1579696.22</v>
      </c>
      <c r="H176" s="7">
        <v>100.09999999999999</v>
      </c>
      <c r="I176" s="7">
        <v>1581.28</v>
      </c>
      <c r="J176" s="8">
        <v>0.20519999999999999</v>
      </c>
      <c r="K176" s="8">
        <v>0.001</v>
      </c>
      <c r="L176" s="52"/>
    </row>
    <row r="177" spans="1:12" ht="12.75">
      <c r="A177" s="52"/>
      <c r="B177" s="6" t="s">
        <v>3776</v>
      </c>
      <c r="C177" s="17">
        <v>707787909</v>
      </c>
      <c r="D177" s="6" t="s">
        <v>2617</v>
      </c>
      <c r="E177" s="6" t="s">
        <v>3667</v>
      </c>
      <c r="F177" s="6" t="s">
        <v>100</v>
      </c>
      <c r="G177" s="7">
        <v>1704253.6899999999</v>
      </c>
      <c r="H177" s="7">
        <v>100.09999999999999</v>
      </c>
      <c r="I177" s="7">
        <v>1705.96</v>
      </c>
      <c r="J177" s="8">
        <v>0.2213</v>
      </c>
      <c r="K177" s="8">
        <v>0.001</v>
      </c>
      <c r="L177" s="52"/>
    </row>
    <row r="178" spans="1:12" ht="12.75">
      <c r="A178" s="52"/>
      <c r="B178" s="6" t="s">
        <v>3777</v>
      </c>
      <c r="C178" s="17">
        <v>707767786</v>
      </c>
      <c r="D178" s="6" t="s">
        <v>2617</v>
      </c>
      <c r="E178" s="6" t="s">
        <v>3778</v>
      </c>
      <c r="F178" s="6" t="s">
        <v>100</v>
      </c>
      <c r="G178" s="7">
        <v>6210997.1399999997</v>
      </c>
      <c r="H178" s="7">
        <v>100.01000000000001</v>
      </c>
      <c r="I178" s="7">
        <v>6211.6199999999999</v>
      </c>
      <c r="J178" s="8">
        <v>0.80589999999999995</v>
      </c>
      <c r="K178" s="8">
        <v>0.0038</v>
      </c>
      <c r="L178" s="52"/>
    </row>
    <row r="179" spans="1:12" ht="12.75">
      <c r="A179" s="52"/>
      <c r="B179" s="6" t="s">
        <v>3779</v>
      </c>
      <c r="C179" s="17">
        <v>707783908</v>
      </c>
      <c r="D179" s="6" t="s">
        <v>2617</v>
      </c>
      <c r="E179" s="6" t="s">
        <v>3608</v>
      </c>
      <c r="F179" s="6" t="s">
        <v>100</v>
      </c>
      <c r="G179" s="7">
        <v>-1679560.24</v>
      </c>
      <c r="H179" s="7">
        <v>100.01000000000001</v>
      </c>
      <c r="I179" s="7">
        <v>-1679.73</v>
      </c>
      <c r="J179" s="8">
        <v>-0.21790000000000001</v>
      </c>
      <c r="K179" s="8">
        <v>-0.001</v>
      </c>
      <c r="L179" s="52"/>
    </row>
    <row r="180" spans="1:12" ht="12.75">
      <c r="A180" s="52"/>
      <c r="B180" s="6" t="s">
        <v>3780</v>
      </c>
      <c r="C180" s="17">
        <v>707787917</v>
      </c>
      <c r="D180" s="6" t="s">
        <v>2617</v>
      </c>
      <c r="E180" s="6" t="s">
        <v>3781</v>
      </c>
      <c r="F180" s="6" t="s">
        <v>100</v>
      </c>
      <c r="G180" s="7">
        <v>-3763399.2599999998</v>
      </c>
      <c r="H180" s="7">
        <v>100.01000000000001</v>
      </c>
      <c r="I180" s="7">
        <v>-3763.7800000000002</v>
      </c>
      <c r="J180" s="8">
        <v>-0.48830000000000001</v>
      </c>
      <c r="K180" s="8">
        <v>-0.0023</v>
      </c>
      <c r="L180" s="52"/>
    </row>
    <row r="181" spans="1:12" ht="12.75">
      <c r="A181" s="52"/>
      <c r="B181" s="6" t="s">
        <v>3782</v>
      </c>
      <c r="C181" s="17">
        <v>707787925</v>
      </c>
      <c r="D181" s="6" t="s">
        <v>2617</v>
      </c>
      <c r="E181" s="6" t="s">
        <v>1</v>
      </c>
      <c r="F181" s="6" t="s">
        <v>100</v>
      </c>
      <c r="G181" s="7">
        <v>-3330183.0499999998</v>
      </c>
      <c r="H181" s="7">
        <v>100</v>
      </c>
      <c r="I181" s="7">
        <v>-3330.1799999999998</v>
      </c>
      <c r="J181" s="8">
        <v>-0.43209999999999998</v>
      </c>
      <c r="K181" s="8">
        <v>-0.002</v>
      </c>
      <c r="L181" s="52"/>
    </row>
    <row r="182" spans="1:12" ht="12.75">
      <c r="A182" s="52"/>
      <c r="B182" s="6" t="s">
        <v>3783</v>
      </c>
      <c r="C182" s="17">
        <v>707787933</v>
      </c>
      <c r="D182" s="6" t="s">
        <v>2617</v>
      </c>
      <c r="E182" s="6" t="s">
        <v>3781</v>
      </c>
      <c r="F182" s="6" t="s">
        <v>100</v>
      </c>
      <c r="G182" s="7">
        <v>3754895.3999999999</v>
      </c>
      <c r="H182" s="7">
        <v>100.11</v>
      </c>
      <c r="I182" s="7">
        <v>3759.0300000000002</v>
      </c>
      <c r="J182" s="8">
        <v>0.48770000000000002</v>
      </c>
      <c r="K182" s="8">
        <v>0.0023</v>
      </c>
      <c r="L182" s="52"/>
    </row>
    <row r="183" spans="1:12" ht="12.75">
      <c r="A183" s="52"/>
      <c r="B183" s="6" t="s">
        <v>3784</v>
      </c>
      <c r="C183" s="17">
        <v>707778882</v>
      </c>
      <c r="D183" s="6" t="s">
        <v>2617</v>
      </c>
      <c r="E183" s="6" t="s">
        <v>3533</v>
      </c>
      <c r="F183" s="6" t="s">
        <v>100</v>
      </c>
      <c r="G183" s="7">
        <v>4970738.0300000003</v>
      </c>
      <c r="H183" s="7">
        <v>100.05</v>
      </c>
      <c r="I183" s="7">
        <v>4973.2200000000003</v>
      </c>
      <c r="J183" s="8">
        <v>0.6452</v>
      </c>
      <c r="K183" s="8">
        <v>0.0030000000000000001</v>
      </c>
      <c r="L183" s="52"/>
    </row>
    <row r="184" spans="1:12" ht="12.75">
      <c r="A184" s="52"/>
      <c r="B184" s="6" t="s">
        <v>3785</v>
      </c>
      <c r="C184" s="17">
        <v>707778890</v>
      </c>
      <c r="D184" s="6" t="s">
        <v>2617</v>
      </c>
      <c r="E184" s="6" t="s">
        <v>3489</v>
      </c>
      <c r="F184" s="6" t="s">
        <v>100</v>
      </c>
      <c r="G184" s="7">
        <v>1661636.71</v>
      </c>
      <c r="H184" s="7">
        <v>100.05</v>
      </c>
      <c r="I184" s="7">
        <v>1662.47</v>
      </c>
      <c r="J184" s="8">
        <v>0.2157</v>
      </c>
      <c r="K184" s="8">
        <v>0.001</v>
      </c>
      <c r="L184" s="52"/>
    </row>
    <row r="185" spans="1:12" ht="12.75">
      <c r="A185" s="52"/>
      <c r="B185" s="6" t="s">
        <v>3786</v>
      </c>
      <c r="C185" s="17">
        <v>707787941</v>
      </c>
      <c r="D185" s="6" t="s">
        <v>2617</v>
      </c>
      <c r="E185" s="6" t="s">
        <v>3781</v>
      </c>
      <c r="F185" s="6" t="s">
        <v>100</v>
      </c>
      <c r="G185" s="7">
        <v>-1682309.5800000001</v>
      </c>
      <c r="H185" s="7">
        <v>100.05</v>
      </c>
      <c r="I185" s="7">
        <v>-1683.1500000000001</v>
      </c>
      <c r="J185" s="8">
        <v>-0.21840000000000001</v>
      </c>
      <c r="K185" s="8">
        <v>-0.001</v>
      </c>
      <c r="L185" s="52"/>
    </row>
    <row r="186" spans="1:12" ht="12.75">
      <c r="A186" s="52"/>
      <c r="B186" s="6" t="s">
        <v>3787</v>
      </c>
      <c r="C186" s="17">
        <v>707787958</v>
      </c>
      <c r="D186" s="6" t="s">
        <v>2617</v>
      </c>
      <c r="E186" s="6" t="s">
        <v>1</v>
      </c>
      <c r="F186" s="6" t="s">
        <v>100</v>
      </c>
      <c r="G186" s="7">
        <v>3303533.2200000002</v>
      </c>
      <c r="H186" s="7">
        <v>100</v>
      </c>
      <c r="I186" s="7">
        <v>3303.5300000000002</v>
      </c>
      <c r="J186" s="8">
        <v>0.42859999999999998</v>
      </c>
      <c r="K186" s="8">
        <v>0.002</v>
      </c>
      <c r="L186" s="52"/>
    </row>
    <row r="187" spans="1:12" ht="12.75">
      <c r="A187" s="52"/>
      <c r="B187" s="6" t="s">
        <v>3788</v>
      </c>
      <c r="C187" s="17">
        <v>707787966</v>
      </c>
      <c r="D187" s="6" t="s">
        <v>2617</v>
      </c>
      <c r="E187" s="6" t="s">
        <v>3669</v>
      </c>
      <c r="F187" s="6" t="s">
        <v>100</v>
      </c>
      <c r="G187" s="7">
        <v>6086581.1500000004</v>
      </c>
      <c r="H187" s="7">
        <v>100.13</v>
      </c>
      <c r="I187" s="7">
        <v>6094.4899999999998</v>
      </c>
      <c r="J187" s="8">
        <v>0.79069999999999996</v>
      </c>
      <c r="K187" s="8">
        <v>0.0037000000000000002</v>
      </c>
      <c r="L187" s="52"/>
    </row>
    <row r="188" spans="1:12" ht="12.75">
      <c r="A188" s="52"/>
      <c r="B188" s="6" t="s">
        <v>3789</v>
      </c>
      <c r="C188" s="17">
        <v>707771069</v>
      </c>
      <c r="D188" s="6" t="s">
        <v>2617</v>
      </c>
      <c r="E188" s="6" t="s">
        <v>3616</v>
      </c>
      <c r="F188" s="6" t="s">
        <v>44</v>
      </c>
      <c r="G188" s="7">
        <v>-522549.75</v>
      </c>
      <c r="H188" s="7">
        <v>99.280000000000001</v>
      </c>
      <c r="I188" s="7">
        <v>-1647.6700000000001</v>
      </c>
      <c r="J188" s="8">
        <v>-0.21379999999999999</v>
      </c>
      <c r="K188" s="8">
        <v>-0.001</v>
      </c>
      <c r="L188" s="52"/>
    </row>
    <row r="189" spans="1:12" ht="12.75">
      <c r="A189" s="52"/>
      <c r="B189" s="6" t="s">
        <v>3790</v>
      </c>
      <c r="C189" s="17">
        <v>707745519</v>
      </c>
      <c r="D189" s="6" t="s">
        <v>2617</v>
      </c>
      <c r="E189" s="6" t="s">
        <v>3772</v>
      </c>
      <c r="F189" s="6" t="s">
        <v>44</v>
      </c>
      <c r="G189" s="7">
        <v>-836051.44999999995</v>
      </c>
      <c r="H189" s="7">
        <v>95.739999999999995</v>
      </c>
      <c r="I189" s="7">
        <v>-2542.1799999999998</v>
      </c>
      <c r="J189" s="8">
        <v>-0.32979999999999998</v>
      </c>
      <c r="K189" s="8">
        <v>-0.0016000000000000001</v>
      </c>
      <c r="L189" s="52"/>
    </row>
    <row r="190" spans="1:12" ht="12.75">
      <c r="A190" s="52"/>
      <c r="B190" s="6" t="s">
        <v>3791</v>
      </c>
      <c r="C190" s="17">
        <v>707745527</v>
      </c>
      <c r="D190" s="6" t="s">
        <v>2617</v>
      </c>
      <c r="E190" s="6" t="s">
        <v>3774</v>
      </c>
      <c r="F190" s="6" t="s">
        <v>44</v>
      </c>
      <c r="G190" s="7">
        <v>-836051.44999999995</v>
      </c>
      <c r="H190" s="7">
        <v>95.739999999999995</v>
      </c>
      <c r="I190" s="7">
        <v>-2542.1799999999998</v>
      </c>
      <c r="J190" s="8">
        <v>-0.32979999999999998</v>
      </c>
      <c r="K190" s="8">
        <v>-0.0016000000000000001</v>
      </c>
      <c r="L190" s="52"/>
    </row>
    <row r="191" spans="1:12" ht="12.75">
      <c r="A191" s="52"/>
      <c r="B191" s="6" t="s">
        <v>3792</v>
      </c>
      <c r="C191" s="17">
        <v>707788014</v>
      </c>
      <c r="D191" s="6" t="s">
        <v>2617</v>
      </c>
      <c r="E191" s="6" t="s">
        <v>3667</v>
      </c>
      <c r="F191" s="6" t="s">
        <v>44</v>
      </c>
      <c r="G191" s="7">
        <v>484331.29999999999</v>
      </c>
      <c r="H191" s="7">
        <v>100</v>
      </c>
      <c r="I191" s="7">
        <v>1538.24</v>
      </c>
      <c r="J191" s="8">
        <v>0.1996</v>
      </c>
      <c r="K191" s="8">
        <v>0.00089999999999999998</v>
      </c>
      <c r="L191" s="52"/>
    </row>
    <row r="192" spans="1:12" ht="12.75">
      <c r="A192" s="52"/>
      <c r="B192" s="6" t="s">
        <v>3792</v>
      </c>
      <c r="C192" s="17">
        <v>707788022</v>
      </c>
      <c r="D192" s="6" t="s">
        <v>2617</v>
      </c>
      <c r="E192" s="6" t="s">
        <v>3667</v>
      </c>
      <c r="F192" s="6" t="s">
        <v>44</v>
      </c>
      <c r="G192" s="7">
        <v>522520.34000000003</v>
      </c>
      <c r="H192" s="7">
        <v>100</v>
      </c>
      <c r="I192" s="7">
        <v>1659.52</v>
      </c>
      <c r="J192" s="8">
        <v>0.21529999999999999</v>
      </c>
      <c r="K192" s="8">
        <v>0.001</v>
      </c>
      <c r="L192" s="52"/>
    </row>
    <row r="193" spans="1:12" ht="12.75">
      <c r="A193" s="52"/>
      <c r="B193" s="6" t="s">
        <v>3793</v>
      </c>
      <c r="C193" s="17">
        <v>707788030</v>
      </c>
      <c r="D193" s="6" t="s">
        <v>2617</v>
      </c>
      <c r="E193" s="6" t="s">
        <v>3667</v>
      </c>
      <c r="F193" s="6" t="s">
        <v>44</v>
      </c>
      <c r="G193" s="7">
        <v>-522555.90999999997</v>
      </c>
      <c r="H193" s="7">
        <v>99.900000000000006</v>
      </c>
      <c r="I193" s="7">
        <v>-1657.98</v>
      </c>
      <c r="J193" s="8">
        <v>-0.21510000000000001</v>
      </c>
      <c r="K193" s="8">
        <v>-0.001</v>
      </c>
      <c r="L193" s="52"/>
    </row>
    <row r="194" spans="1:12" ht="12.75">
      <c r="A194" s="52"/>
      <c r="B194" s="6" t="s">
        <v>3793</v>
      </c>
      <c r="C194" s="17">
        <v>707788048</v>
      </c>
      <c r="D194" s="6" t="s">
        <v>2617</v>
      </c>
      <c r="E194" s="6" t="s">
        <v>3667</v>
      </c>
      <c r="F194" s="6" t="s">
        <v>44</v>
      </c>
      <c r="G194" s="7">
        <v>-484364.27000000002</v>
      </c>
      <c r="H194" s="7">
        <v>99.900000000000006</v>
      </c>
      <c r="I194" s="7">
        <v>-1536.8</v>
      </c>
      <c r="J194" s="8">
        <v>-0.19939999999999999</v>
      </c>
      <c r="K194" s="8">
        <v>-0.00089999999999999998</v>
      </c>
      <c r="L194" s="52"/>
    </row>
    <row r="195" spans="1:12" ht="12.75">
      <c r="A195" s="52"/>
      <c r="B195" s="6" t="s">
        <v>3794</v>
      </c>
      <c r="C195" s="17">
        <v>707767802</v>
      </c>
      <c r="D195" s="6" t="s">
        <v>2617</v>
      </c>
      <c r="E195" s="6" t="s">
        <v>3778</v>
      </c>
      <c r="F195" s="6" t="s">
        <v>44</v>
      </c>
      <c r="G195" s="7">
        <v>-1938056.8500000001</v>
      </c>
      <c r="H195" s="7">
        <v>99.989999999999995</v>
      </c>
      <c r="I195" s="7">
        <v>-6154.6499999999996</v>
      </c>
      <c r="J195" s="8">
        <v>-0.79849999999999999</v>
      </c>
      <c r="K195" s="8">
        <v>-0.0038</v>
      </c>
      <c r="L195" s="52"/>
    </row>
    <row r="196" spans="1:12" ht="12.75">
      <c r="A196" s="52"/>
      <c r="B196" s="6" t="s">
        <v>3795</v>
      </c>
      <c r="C196" s="17">
        <v>707783916</v>
      </c>
      <c r="D196" s="6" t="s">
        <v>2617</v>
      </c>
      <c r="E196" s="6" t="s">
        <v>3608</v>
      </c>
      <c r="F196" s="6" t="s">
        <v>44</v>
      </c>
      <c r="G196" s="7">
        <v>522544.59000000003</v>
      </c>
      <c r="H196" s="7">
        <v>99.989999999999995</v>
      </c>
      <c r="I196" s="7">
        <v>1659.4400000000001</v>
      </c>
      <c r="J196" s="8">
        <v>0.21529999999999999</v>
      </c>
      <c r="K196" s="8">
        <v>0.001</v>
      </c>
      <c r="L196" s="52"/>
    </row>
    <row r="197" spans="1:12" ht="12.75">
      <c r="A197" s="52"/>
      <c r="B197" s="6" t="s">
        <v>3796</v>
      </c>
      <c r="C197" s="17">
        <v>707788055</v>
      </c>
      <c r="D197" s="6" t="s">
        <v>2617</v>
      </c>
      <c r="E197" s="6" t="s">
        <v>3781</v>
      </c>
      <c r="F197" s="6" t="s">
        <v>44</v>
      </c>
      <c r="G197" s="7">
        <v>1167472.1799999999</v>
      </c>
      <c r="H197" s="7">
        <v>99.989999999999995</v>
      </c>
      <c r="I197" s="7">
        <v>3707.52</v>
      </c>
      <c r="J197" s="8">
        <v>0.48099999999999998</v>
      </c>
      <c r="K197" s="8">
        <v>0.0023</v>
      </c>
      <c r="L197" s="52"/>
    </row>
    <row r="198" spans="1:12" ht="12.75">
      <c r="A198" s="52"/>
      <c r="B198" s="6" t="s">
        <v>3797</v>
      </c>
      <c r="C198" s="17">
        <v>707788063</v>
      </c>
      <c r="D198" s="6" t="s">
        <v>2617</v>
      </c>
      <c r="E198" s="6" t="s">
        <v>1</v>
      </c>
      <c r="F198" s="6" t="s">
        <v>44</v>
      </c>
      <c r="G198" s="7">
        <v>1045091.1800000001</v>
      </c>
      <c r="H198" s="7">
        <v>100</v>
      </c>
      <c r="I198" s="7">
        <v>3319.21</v>
      </c>
      <c r="J198" s="8">
        <v>0.43059999999999998</v>
      </c>
      <c r="K198" s="8">
        <v>0.002</v>
      </c>
      <c r="L198" s="52"/>
    </row>
    <row r="199" spans="1:12" ht="12.75">
      <c r="A199" s="52"/>
      <c r="B199" s="6" t="s">
        <v>3798</v>
      </c>
      <c r="C199" s="17">
        <v>707788071</v>
      </c>
      <c r="D199" s="6" t="s">
        <v>2617</v>
      </c>
      <c r="E199" s="6" t="s">
        <v>3781</v>
      </c>
      <c r="F199" s="6" t="s">
        <v>44</v>
      </c>
      <c r="G199" s="7">
        <v>-1167506.1799999999</v>
      </c>
      <c r="H199" s="7">
        <v>99.879999999999995</v>
      </c>
      <c r="I199" s="7">
        <v>-3703.5500000000002</v>
      </c>
      <c r="J199" s="8">
        <v>-0.48049999999999998</v>
      </c>
      <c r="K199" s="8">
        <v>-0.0023</v>
      </c>
      <c r="L199" s="52"/>
    </row>
    <row r="200" spans="1:12" ht="12.75">
      <c r="A200" s="52"/>
      <c r="B200" s="6" t="s">
        <v>3799</v>
      </c>
      <c r="C200" s="17">
        <v>707778973</v>
      </c>
      <c r="D200" s="6" t="s">
        <v>2617</v>
      </c>
      <c r="E200" s="6" t="s">
        <v>3533</v>
      </c>
      <c r="F200" s="6" t="s">
        <v>44</v>
      </c>
      <c r="G200" s="7">
        <v>-1567691.1599999999</v>
      </c>
      <c r="H200" s="7">
        <v>99.939999999999998</v>
      </c>
      <c r="I200" s="7">
        <v>-4976</v>
      </c>
      <c r="J200" s="8">
        <v>-0.64559999999999995</v>
      </c>
      <c r="K200" s="8">
        <v>-0.0030000000000000001</v>
      </c>
      <c r="L200" s="52"/>
    </row>
    <row r="201" spans="1:12" ht="12.75">
      <c r="A201" s="52"/>
      <c r="B201" s="6" t="s">
        <v>3800</v>
      </c>
      <c r="C201" s="17">
        <v>707778981</v>
      </c>
      <c r="D201" s="6" t="s">
        <v>2617</v>
      </c>
      <c r="E201" s="6" t="s">
        <v>3489</v>
      </c>
      <c r="F201" s="6" t="s">
        <v>44</v>
      </c>
      <c r="G201" s="7">
        <v>-522563.71999999997</v>
      </c>
      <c r="H201" s="7">
        <v>99.939999999999998</v>
      </c>
      <c r="I201" s="7">
        <v>-1658.6700000000001</v>
      </c>
      <c r="J201" s="8">
        <v>-0.2152</v>
      </c>
      <c r="K201" s="8">
        <v>-0.001</v>
      </c>
      <c r="L201" s="52"/>
    </row>
    <row r="202" spans="1:12" ht="12.75">
      <c r="A202" s="52"/>
      <c r="B202" s="6" t="s">
        <v>3801</v>
      </c>
      <c r="C202" s="17">
        <v>707788089</v>
      </c>
      <c r="D202" s="6" t="s">
        <v>2617</v>
      </c>
      <c r="E202" s="6" t="s">
        <v>3781</v>
      </c>
      <c r="F202" s="6" t="s">
        <v>44</v>
      </c>
      <c r="G202" s="7">
        <v>522563.71999999997</v>
      </c>
      <c r="H202" s="7">
        <v>99.939999999999998</v>
      </c>
      <c r="I202" s="7">
        <v>1658.6700000000001</v>
      </c>
      <c r="J202" s="8">
        <v>0.2152</v>
      </c>
      <c r="K202" s="8">
        <v>0.001</v>
      </c>
      <c r="L202" s="52"/>
    </row>
    <row r="203" spans="1:12" ht="12.75">
      <c r="A203" s="52"/>
      <c r="B203" s="6" t="s">
        <v>3802</v>
      </c>
      <c r="C203" s="17">
        <v>707788097</v>
      </c>
      <c r="D203" s="6" t="s">
        <v>2617</v>
      </c>
      <c r="E203" s="6" t="s">
        <v>1</v>
      </c>
      <c r="F203" s="6" t="s">
        <v>44</v>
      </c>
      <c r="G203" s="7">
        <v>-1045091.1800000001</v>
      </c>
      <c r="H203" s="7">
        <v>100</v>
      </c>
      <c r="I203" s="7">
        <v>-3319.21</v>
      </c>
      <c r="J203" s="8">
        <v>-0.43059999999999998</v>
      </c>
      <c r="K203" s="8">
        <v>-0.002</v>
      </c>
      <c r="L203" s="52"/>
    </row>
    <row r="204" spans="1:12" ht="12.75">
      <c r="A204" s="52"/>
      <c r="B204" s="6" t="s">
        <v>3803</v>
      </c>
      <c r="C204" s="17">
        <v>707788105</v>
      </c>
      <c r="D204" s="6" t="s">
        <v>2617</v>
      </c>
      <c r="E204" s="6" t="s">
        <v>3669</v>
      </c>
      <c r="F204" s="6" t="s">
        <v>44</v>
      </c>
      <c r="G204" s="7">
        <v>-1880325.9199999999</v>
      </c>
      <c r="H204" s="7">
        <v>99.859999999999999</v>
      </c>
      <c r="I204" s="7">
        <v>-5963.5500000000002</v>
      </c>
      <c r="J204" s="8">
        <v>-0.77370000000000005</v>
      </c>
      <c r="K204" s="8">
        <v>-0.0037000000000000002</v>
      </c>
      <c r="L204" s="52"/>
    </row>
    <row r="205" spans="1:12" ht="12.75">
      <c r="A205" s="52"/>
      <c r="B205" s="6" t="s">
        <v>3804</v>
      </c>
      <c r="C205" s="17">
        <v>707757993</v>
      </c>
      <c r="D205" s="6" t="s">
        <v>2617</v>
      </c>
      <c r="E205" s="6" t="s">
        <v>3623</v>
      </c>
      <c r="F205" s="6" t="s">
        <v>49</v>
      </c>
      <c r="G205" s="7">
        <v>156763.95000000001</v>
      </c>
      <c r="H205" s="7">
        <v>99.530000000000001</v>
      </c>
      <c r="I205" s="7">
        <v>549.77999999999997</v>
      </c>
      <c r="J205" s="8">
        <v>0.071300000000000002</v>
      </c>
      <c r="K205" s="8">
        <v>0.00029999999999999997</v>
      </c>
      <c r="L205" s="52"/>
    </row>
    <row r="206" spans="1:12" ht="12.75">
      <c r="A206" s="52"/>
      <c r="B206" s="6" t="s">
        <v>3805</v>
      </c>
      <c r="C206" s="17">
        <v>707758009</v>
      </c>
      <c r="D206" s="6" t="s">
        <v>2617</v>
      </c>
      <c r="E206" s="6" t="s">
        <v>3623</v>
      </c>
      <c r="F206" s="6" t="s">
        <v>49</v>
      </c>
      <c r="G206" s="7">
        <v>104509.3</v>
      </c>
      <c r="H206" s="7">
        <v>99.530000000000001</v>
      </c>
      <c r="I206" s="7">
        <v>366.51999999999998</v>
      </c>
      <c r="J206" s="8">
        <v>0.047600000000000003</v>
      </c>
      <c r="K206" s="8">
        <v>0.00020000000000000001</v>
      </c>
      <c r="L206" s="52"/>
    </row>
    <row r="207" spans="1:12" ht="12.75">
      <c r="A207" s="52"/>
      <c r="B207" s="6" t="s">
        <v>3806</v>
      </c>
      <c r="C207" s="17">
        <v>707758017</v>
      </c>
      <c r="D207" s="6" t="s">
        <v>2617</v>
      </c>
      <c r="E207" s="6" t="s">
        <v>3623</v>
      </c>
      <c r="F207" s="6" t="s">
        <v>49</v>
      </c>
      <c r="G207" s="7">
        <v>-261273.25</v>
      </c>
      <c r="H207" s="7">
        <v>99.530000000000001</v>
      </c>
      <c r="I207" s="7">
        <v>-916.29999999999995</v>
      </c>
      <c r="J207" s="8">
        <v>-0.11890000000000001</v>
      </c>
      <c r="K207" s="8">
        <v>-0.00059999999999999995</v>
      </c>
      <c r="L207" s="52"/>
    </row>
    <row r="208" spans="1:12" ht="12.75">
      <c r="A208" s="52"/>
      <c r="B208" s="6" t="s">
        <v>3807</v>
      </c>
      <c r="C208" s="17">
        <v>707758033</v>
      </c>
      <c r="D208" s="6" t="s">
        <v>2617</v>
      </c>
      <c r="E208" s="6" t="s">
        <v>3623</v>
      </c>
      <c r="F208" s="6" t="s">
        <v>100</v>
      </c>
      <c r="G208" s="7">
        <v>-621437.57999999996</v>
      </c>
      <c r="H208" s="7">
        <v>98.069999999999993</v>
      </c>
      <c r="I208" s="7">
        <v>-609.44000000000005</v>
      </c>
      <c r="J208" s="8">
        <v>-0.079100000000000004</v>
      </c>
      <c r="K208" s="8">
        <v>-0.00040000000000000002</v>
      </c>
      <c r="L208" s="52"/>
    </row>
    <row r="209" spans="1:12" ht="12.75">
      <c r="A209" s="52"/>
      <c r="B209" s="6" t="s">
        <v>3808</v>
      </c>
      <c r="C209" s="17">
        <v>707758041</v>
      </c>
      <c r="D209" s="6" t="s">
        <v>2617</v>
      </c>
      <c r="E209" s="6" t="s">
        <v>3623</v>
      </c>
      <c r="F209" s="6" t="s">
        <v>100</v>
      </c>
      <c r="G209" s="7">
        <v>-416120.71000000002</v>
      </c>
      <c r="H209" s="7">
        <v>98.069999999999993</v>
      </c>
      <c r="I209" s="7">
        <v>-408.08999999999998</v>
      </c>
      <c r="J209" s="8">
        <v>-0.052900000000000003</v>
      </c>
      <c r="K209" s="8">
        <v>-0.00020000000000000001</v>
      </c>
      <c r="L209" s="52"/>
    </row>
    <row r="210" spans="1:12" ht="12.75">
      <c r="A210" s="52"/>
      <c r="B210" s="6" t="s">
        <v>3809</v>
      </c>
      <c r="C210" s="17">
        <v>707758058</v>
      </c>
      <c r="D210" s="6" t="s">
        <v>2617</v>
      </c>
      <c r="E210" s="6" t="s">
        <v>3623</v>
      </c>
      <c r="F210" s="6" t="s">
        <v>100</v>
      </c>
      <c r="G210" s="7">
        <v>1092049.04</v>
      </c>
      <c r="H210" s="7">
        <v>98.069999999999993</v>
      </c>
      <c r="I210" s="7">
        <v>1070.97</v>
      </c>
      <c r="J210" s="8">
        <v>0.1389</v>
      </c>
      <c r="K210" s="8">
        <v>0.00069999999999999999</v>
      </c>
      <c r="L210" s="52"/>
    </row>
    <row r="211" spans="1:12" ht="12.75">
      <c r="A211" s="52"/>
      <c r="B211" s="6" t="s">
        <v>3810</v>
      </c>
      <c r="C211" s="17">
        <v>707745337</v>
      </c>
      <c r="D211" s="6" t="s">
        <v>2617</v>
      </c>
      <c r="E211" s="6" t="s">
        <v>3811</v>
      </c>
      <c r="F211" s="6" t="s">
        <v>100</v>
      </c>
      <c r="G211" s="7">
        <v>2676511.7200000002</v>
      </c>
      <c r="H211" s="7">
        <v>98.640000000000001</v>
      </c>
      <c r="I211" s="7">
        <v>2640.1100000000001</v>
      </c>
      <c r="J211" s="8">
        <v>0.34250000000000003</v>
      </c>
      <c r="K211" s="8">
        <v>0.0016000000000000001</v>
      </c>
      <c r="L211" s="52"/>
    </row>
    <row r="212" spans="1:12" ht="12.75">
      <c r="A212" s="52"/>
      <c r="B212" s="6" t="s">
        <v>3812</v>
      </c>
      <c r="C212" s="17">
        <v>707778700</v>
      </c>
      <c r="D212" s="6" t="s">
        <v>2617</v>
      </c>
      <c r="E212" s="6" t="s">
        <v>3703</v>
      </c>
      <c r="F212" s="6" t="s">
        <v>100</v>
      </c>
      <c r="G212" s="7">
        <v>1615625.8600000001</v>
      </c>
      <c r="H212" s="7">
        <v>100</v>
      </c>
      <c r="I212" s="7">
        <v>1615.6300000000001</v>
      </c>
      <c r="J212" s="8">
        <v>0.20960000000000001</v>
      </c>
      <c r="K212" s="8">
        <v>0.001</v>
      </c>
      <c r="L212" s="52"/>
    </row>
    <row r="213" spans="1:12" ht="12.75">
      <c r="A213" s="52"/>
      <c r="B213" s="6" t="s">
        <v>3813</v>
      </c>
      <c r="C213" s="17">
        <v>707783742</v>
      </c>
      <c r="D213" s="6" t="s">
        <v>2617</v>
      </c>
      <c r="E213" s="6" t="s">
        <v>3448</v>
      </c>
      <c r="F213" s="6" t="s">
        <v>100</v>
      </c>
      <c r="G213" s="7">
        <v>3124714.5899999999</v>
      </c>
      <c r="H213" s="7">
        <v>100.09999999999999</v>
      </c>
      <c r="I213" s="7">
        <v>3127.8400000000001</v>
      </c>
      <c r="J213" s="8">
        <v>0.40579999999999999</v>
      </c>
      <c r="K213" s="8">
        <v>0.0019</v>
      </c>
      <c r="L213" s="52"/>
    </row>
    <row r="214" spans="1:12" ht="12.75">
      <c r="A214" s="52"/>
      <c r="B214" s="6" t="s">
        <v>3813</v>
      </c>
      <c r="C214" s="17">
        <v>707783759</v>
      </c>
      <c r="D214" s="6" t="s">
        <v>2617</v>
      </c>
      <c r="E214" s="6" t="s">
        <v>3448</v>
      </c>
      <c r="F214" s="6" t="s">
        <v>100</v>
      </c>
      <c r="G214" s="7">
        <v>1397566.4099999999</v>
      </c>
      <c r="H214" s="7">
        <v>100.09999999999999</v>
      </c>
      <c r="I214" s="7">
        <v>1398.96</v>
      </c>
      <c r="J214" s="8">
        <v>0.1815</v>
      </c>
      <c r="K214" s="8">
        <v>0.00089999999999999998</v>
      </c>
      <c r="L214" s="52"/>
    </row>
    <row r="215" spans="1:12" ht="12.75">
      <c r="A215" s="52"/>
      <c r="B215" s="6" t="s">
        <v>3814</v>
      </c>
      <c r="C215" s="17">
        <v>707787552</v>
      </c>
      <c r="D215" s="6" t="s">
        <v>2617</v>
      </c>
      <c r="E215" s="6" t="s">
        <v>3651</v>
      </c>
      <c r="F215" s="6" t="s">
        <v>100</v>
      </c>
      <c r="G215" s="7">
        <v>4719968.1600000001</v>
      </c>
      <c r="H215" s="7">
        <v>100.18000000000001</v>
      </c>
      <c r="I215" s="7">
        <v>4728.46</v>
      </c>
      <c r="J215" s="8">
        <v>0.61350000000000005</v>
      </c>
      <c r="K215" s="8">
        <v>0.0028999999999999998</v>
      </c>
      <c r="L215" s="52"/>
    </row>
    <row r="216" spans="1:12" ht="12.75">
      <c r="A216" s="52"/>
      <c r="B216" s="6" t="s">
        <v>3815</v>
      </c>
      <c r="C216" s="17">
        <v>707765400</v>
      </c>
      <c r="D216" s="6" t="s">
        <v>2617</v>
      </c>
      <c r="E216" s="22">
        <v>44468</v>
      </c>
      <c r="F216" s="6" t="s">
        <v>100</v>
      </c>
      <c r="G216" s="7">
        <v>3706699.7000000002</v>
      </c>
      <c r="H216" s="7">
        <v>100.01000000000001</v>
      </c>
      <c r="I216" s="7">
        <v>3707.0700000000002</v>
      </c>
      <c r="J216" s="8">
        <v>0.48099999999999998</v>
      </c>
      <c r="K216" s="8">
        <v>0.0023</v>
      </c>
      <c r="L216" s="52"/>
    </row>
    <row r="217" spans="1:12" ht="12.75">
      <c r="A217" s="52"/>
      <c r="B217" s="6" t="s">
        <v>3815</v>
      </c>
      <c r="C217" s="17">
        <v>707765418</v>
      </c>
      <c r="D217" s="6" t="s">
        <v>2617</v>
      </c>
      <c r="E217" s="22">
        <v>44468</v>
      </c>
      <c r="F217" s="6" t="s">
        <v>100</v>
      </c>
      <c r="G217" s="7">
        <v>-1478322.72</v>
      </c>
      <c r="H217" s="7">
        <v>100.01000000000001</v>
      </c>
      <c r="I217" s="7">
        <v>-1478.47</v>
      </c>
      <c r="J217" s="8">
        <v>-0.1918</v>
      </c>
      <c r="K217" s="8">
        <v>-0.00089999999999999998</v>
      </c>
      <c r="L217" s="52"/>
    </row>
    <row r="218" spans="1:12" ht="12.75">
      <c r="A218" s="52"/>
      <c r="B218" s="6" t="s">
        <v>3816</v>
      </c>
      <c r="C218" s="17">
        <v>707787560</v>
      </c>
      <c r="D218" s="6" t="s">
        <v>2617</v>
      </c>
      <c r="E218" s="6" t="s">
        <v>3781</v>
      </c>
      <c r="F218" s="6" t="s">
        <v>100</v>
      </c>
      <c r="G218" s="7">
        <v>-2375216.1299999999</v>
      </c>
      <c r="H218" s="7">
        <v>100.01000000000001</v>
      </c>
      <c r="I218" s="7">
        <v>-2375.4499999999998</v>
      </c>
      <c r="J218" s="8">
        <v>-0.30819999999999997</v>
      </c>
      <c r="K218" s="8">
        <v>-0.0015</v>
      </c>
      <c r="L218" s="52"/>
    </row>
    <row r="219" spans="1:12" ht="12.75">
      <c r="A219" s="52"/>
      <c r="B219" s="6" t="s">
        <v>3817</v>
      </c>
      <c r="C219" s="17">
        <v>707787578</v>
      </c>
      <c r="D219" s="6" t="s">
        <v>2617</v>
      </c>
      <c r="E219" s="6" t="s">
        <v>3781</v>
      </c>
      <c r="F219" s="6" t="s">
        <v>100</v>
      </c>
      <c r="G219" s="7">
        <v>689274.07999999996</v>
      </c>
      <c r="H219" s="7">
        <v>100.01000000000001</v>
      </c>
      <c r="I219" s="7">
        <v>689.34000000000003</v>
      </c>
      <c r="J219" s="8">
        <v>0.089399999999999993</v>
      </c>
      <c r="K219" s="8">
        <v>0.00040000000000000002</v>
      </c>
      <c r="L219" s="52"/>
    </row>
    <row r="220" spans="1:12" ht="12.75">
      <c r="A220" s="52"/>
      <c r="B220" s="6" t="s">
        <v>3817</v>
      </c>
      <c r="C220" s="17">
        <v>707787586</v>
      </c>
      <c r="D220" s="6" t="s">
        <v>2617</v>
      </c>
      <c r="E220" s="6" t="s">
        <v>3781</v>
      </c>
      <c r="F220" s="6" t="s">
        <v>100</v>
      </c>
      <c r="G220" s="7">
        <v>-1357647.6699999999</v>
      </c>
      <c r="H220" s="7">
        <v>100.01000000000001</v>
      </c>
      <c r="I220" s="7">
        <v>-1357.78</v>
      </c>
      <c r="J220" s="8">
        <v>-0.1762</v>
      </c>
      <c r="K220" s="8">
        <v>-0.00080000000000000004</v>
      </c>
      <c r="L220" s="52"/>
    </row>
    <row r="221" spans="1:12" ht="12.75">
      <c r="A221" s="52"/>
      <c r="B221" s="6" t="s">
        <v>3818</v>
      </c>
      <c r="C221" s="17">
        <v>707778726</v>
      </c>
      <c r="D221" s="6" t="s">
        <v>2617</v>
      </c>
      <c r="E221" s="6" t="s">
        <v>3533</v>
      </c>
      <c r="F221" s="6" t="s">
        <v>100</v>
      </c>
      <c r="G221" s="7">
        <v>5507518.9100000001</v>
      </c>
      <c r="H221" s="7">
        <v>100.04000000000001</v>
      </c>
      <c r="I221" s="7">
        <v>5509.7200000000003</v>
      </c>
      <c r="J221" s="8">
        <v>0.71479999999999999</v>
      </c>
      <c r="K221" s="8">
        <v>0.0033999999999999998</v>
      </c>
      <c r="L221" s="52"/>
    </row>
    <row r="222" spans="1:12" ht="12.75">
      <c r="A222" s="52"/>
      <c r="B222" s="6" t="s">
        <v>3819</v>
      </c>
      <c r="C222" s="17">
        <v>707787594</v>
      </c>
      <c r="D222" s="6" t="s">
        <v>2617</v>
      </c>
      <c r="E222" s="6" t="s">
        <v>3653</v>
      </c>
      <c r="F222" s="6" t="s">
        <v>100</v>
      </c>
      <c r="G222" s="7">
        <v>3939691.6400000001</v>
      </c>
      <c r="H222" s="7">
        <v>100.15000000000001</v>
      </c>
      <c r="I222" s="7">
        <v>3945.5999999999999</v>
      </c>
      <c r="J222" s="8">
        <v>0.51190000000000002</v>
      </c>
      <c r="K222" s="8">
        <v>0.0023999999999999998</v>
      </c>
      <c r="L222" s="52"/>
    </row>
    <row r="223" spans="1:12" ht="12.75">
      <c r="A223" s="52"/>
      <c r="B223" s="6" t="s">
        <v>3820</v>
      </c>
      <c r="C223" s="17">
        <v>707758074</v>
      </c>
      <c r="D223" s="6" t="s">
        <v>2617</v>
      </c>
      <c r="E223" s="6" t="s">
        <v>3623</v>
      </c>
      <c r="F223" s="6" t="s">
        <v>100</v>
      </c>
      <c r="G223" s="7">
        <v>-1801058.1100000001</v>
      </c>
      <c r="H223" s="7">
        <v>98</v>
      </c>
      <c r="I223" s="7">
        <v>-1765.04</v>
      </c>
      <c r="J223" s="8">
        <v>-0.22900000000000001</v>
      </c>
      <c r="K223" s="8">
        <v>-0.0011000000000000001</v>
      </c>
      <c r="L223" s="52"/>
    </row>
    <row r="224" spans="1:12" ht="12.75">
      <c r="A224" s="52"/>
      <c r="B224" s="6" t="s">
        <v>3821</v>
      </c>
      <c r="C224" s="17">
        <v>707758082</v>
      </c>
      <c r="D224" s="6" t="s">
        <v>2617</v>
      </c>
      <c r="E224" s="6" t="s">
        <v>3623</v>
      </c>
      <c r="F224" s="6" t="s">
        <v>100</v>
      </c>
      <c r="G224" s="7">
        <v>1806532.45</v>
      </c>
      <c r="H224" s="7">
        <v>98</v>
      </c>
      <c r="I224" s="7">
        <v>1770.4000000000001</v>
      </c>
      <c r="J224" s="8">
        <v>0.22969999999999999</v>
      </c>
      <c r="K224" s="8">
        <v>0.0011000000000000001</v>
      </c>
      <c r="L224" s="52"/>
    </row>
    <row r="225" spans="1:12" ht="12.75">
      <c r="A225" s="52"/>
      <c r="B225" s="6" t="s">
        <v>3822</v>
      </c>
      <c r="C225" s="17">
        <v>707767695</v>
      </c>
      <c r="D225" s="6" t="s">
        <v>2617</v>
      </c>
      <c r="E225" s="6" t="s">
        <v>3656</v>
      </c>
      <c r="F225" s="6" t="s">
        <v>100</v>
      </c>
      <c r="G225" s="7">
        <v>3427975.4300000002</v>
      </c>
      <c r="H225" s="7">
        <v>100.01000000000001</v>
      </c>
      <c r="I225" s="7">
        <v>3428.3200000000002</v>
      </c>
      <c r="J225" s="8">
        <v>0.44479999999999997</v>
      </c>
      <c r="K225" s="8">
        <v>0.0020999999999999999</v>
      </c>
      <c r="L225" s="52"/>
    </row>
    <row r="226" spans="1:12" ht="12.75">
      <c r="A226" s="52"/>
      <c r="B226" s="6" t="s">
        <v>3823</v>
      </c>
      <c r="C226" s="17">
        <v>707787602</v>
      </c>
      <c r="D226" s="6" t="s">
        <v>2617</v>
      </c>
      <c r="E226" s="6" t="s">
        <v>3558</v>
      </c>
      <c r="F226" s="6" t="s">
        <v>100</v>
      </c>
      <c r="G226" s="7">
        <v>-3333998.25</v>
      </c>
      <c r="H226" s="7">
        <v>100.01000000000001</v>
      </c>
      <c r="I226" s="7">
        <v>-3334.3299999999999</v>
      </c>
      <c r="J226" s="8">
        <v>-0.43259999999999998</v>
      </c>
      <c r="K226" s="8">
        <v>-0.002</v>
      </c>
      <c r="L226" s="52"/>
    </row>
    <row r="227" spans="1:12" ht="12.75">
      <c r="A227" s="52"/>
      <c r="B227" s="6" t="s">
        <v>3824</v>
      </c>
      <c r="C227" s="17">
        <v>707787610</v>
      </c>
      <c r="D227" s="6" t="s">
        <v>2617</v>
      </c>
      <c r="E227" s="6" t="s">
        <v>3781</v>
      </c>
      <c r="F227" s="6" t="s">
        <v>100</v>
      </c>
      <c r="G227" s="7">
        <v>2369851.5600000001</v>
      </c>
      <c r="H227" s="7">
        <v>100.11</v>
      </c>
      <c r="I227" s="7">
        <v>2372.46</v>
      </c>
      <c r="J227" s="8">
        <v>0.30780000000000002</v>
      </c>
      <c r="K227" s="8">
        <v>0.0015</v>
      </c>
      <c r="L227" s="52"/>
    </row>
    <row r="228" spans="1:12" ht="12.75">
      <c r="A228" s="52"/>
      <c r="B228" s="6" t="s">
        <v>3825</v>
      </c>
      <c r="C228" s="17">
        <v>707787628</v>
      </c>
      <c r="D228" s="6" t="s">
        <v>2617</v>
      </c>
      <c r="E228" s="6" t="s">
        <v>3781</v>
      </c>
      <c r="F228" s="6" t="s">
        <v>100</v>
      </c>
      <c r="G228" s="7">
        <v>1354507.03</v>
      </c>
      <c r="H228" s="7">
        <v>100.11</v>
      </c>
      <c r="I228" s="7">
        <v>1356</v>
      </c>
      <c r="J228" s="8">
        <v>0.1759</v>
      </c>
      <c r="K228" s="8">
        <v>0.00080000000000000004</v>
      </c>
      <c r="L228" s="52"/>
    </row>
    <row r="229" spans="1:12" ht="12.75">
      <c r="A229" s="52"/>
      <c r="B229" s="6" t="s">
        <v>3825</v>
      </c>
      <c r="C229" s="17">
        <v>707787636</v>
      </c>
      <c r="D229" s="6" t="s">
        <v>2617</v>
      </c>
      <c r="E229" s="6" t="s">
        <v>3781</v>
      </c>
      <c r="F229" s="6" t="s">
        <v>100</v>
      </c>
      <c r="G229" s="7">
        <v>-687679.58999999997</v>
      </c>
      <c r="H229" s="7">
        <v>100.11</v>
      </c>
      <c r="I229" s="7">
        <v>-688.44000000000005</v>
      </c>
      <c r="J229" s="8">
        <v>-0.089300000000000004</v>
      </c>
      <c r="K229" s="8">
        <v>-0.00040000000000000002</v>
      </c>
      <c r="L229" s="52"/>
    </row>
    <row r="230" spans="1:12" ht="12.75">
      <c r="A230" s="52"/>
      <c r="B230" s="6" t="s">
        <v>3826</v>
      </c>
      <c r="C230" s="17">
        <v>707778734</v>
      </c>
      <c r="D230" s="6" t="s">
        <v>2617</v>
      </c>
      <c r="E230" s="6" t="s">
        <v>3752</v>
      </c>
      <c r="F230" s="6" t="s">
        <v>100</v>
      </c>
      <c r="G230" s="7">
        <v>6441154.3499999996</v>
      </c>
      <c r="H230" s="7">
        <v>100.18000000000001</v>
      </c>
      <c r="I230" s="7">
        <v>6452.75</v>
      </c>
      <c r="J230" s="8">
        <v>0.83720000000000006</v>
      </c>
      <c r="K230" s="8">
        <v>0.0038999999999999998</v>
      </c>
      <c r="L230" s="52"/>
    </row>
    <row r="231" spans="1:12" ht="12.75">
      <c r="A231" s="52"/>
      <c r="B231" s="6" t="s">
        <v>3827</v>
      </c>
      <c r="C231" s="17">
        <v>707787644</v>
      </c>
      <c r="D231" s="6" t="s">
        <v>2617</v>
      </c>
      <c r="E231" s="6" t="s">
        <v>3781</v>
      </c>
      <c r="F231" s="6" t="s">
        <v>100</v>
      </c>
      <c r="G231" s="7">
        <v>-2213631.5</v>
      </c>
      <c r="H231" s="7">
        <v>100.18000000000001</v>
      </c>
      <c r="I231" s="7">
        <v>-2217.6199999999999</v>
      </c>
      <c r="J231" s="8">
        <v>-0.28770000000000001</v>
      </c>
      <c r="K231" s="8">
        <v>-0.0014</v>
      </c>
      <c r="L231" s="52"/>
    </row>
    <row r="232" spans="1:12" ht="12.75">
      <c r="A232" s="52"/>
      <c r="B232" s="6" t="s">
        <v>3828</v>
      </c>
      <c r="C232" s="17">
        <v>707748729</v>
      </c>
      <c r="D232" s="6" t="s">
        <v>2617</v>
      </c>
      <c r="E232" s="6" t="s">
        <v>3829</v>
      </c>
      <c r="F232" s="6" t="s">
        <v>100</v>
      </c>
      <c r="G232" s="7">
        <v>3398319.6600000001</v>
      </c>
      <c r="H232" s="7">
        <v>100</v>
      </c>
      <c r="I232" s="7">
        <v>3398.3200000000002</v>
      </c>
      <c r="J232" s="8">
        <v>0.44090000000000001</v>
      </c>
      <c r="K232" s="8">
        <v>0.0020999999999999999</v>
      </c>
      <c r="L232" s="52"/>
    </row>
    <row r="233" spans="1:12" ht="12.75">
      <c r="A233" s="52"/>
      <c r="B233" s="6" t="s">
        <v>3830</v>
      </c>
      <c r="C233" s="17">
        <v>707754792</v>
      </c>
      <c r="D233" s="6" t="s">
        <v>2617</v>
      </c>
      <c r="E233" s="6" t="s">
        <v>3831</v>
      </c>
      <c r="F233" s="6" t="s">
        <v>100</v>
      </c>
      <c r="G233" s="7">
        <v>2027111.1599999999</v>
      </c>
      <c r="H233" s="7">
        <v>99.810000000000002</v>
      </c>
      <c r="I233" s="7">
        <v>2023.26</v>
      </c>
      <c r="J233" s="8">
        <v>0.26250000000000001</v>
      </c>
      <c r="K233" s="8">
        <v>0.0011999999999999999</v>
      </c>
      <c r="L233" s="52"/>
    </row>
    <row r="234" spans="1:12" ht="12.75">
      <c r="A234" s="52"/>
      <c r="B234" s="6" t="s">
        <v>3832</v>
      </c>
      <c r="C234" s="17">
        <v>707783775</v>
      </c>
      <c r="D234" s="6" t="s">
        <v>2617</v>
      </c>
      <c r="E234" s="6" t="s">
        <v>3626</v>
      </c>
      <c r="F234" s="6" t="s">
        <v>100</v>
      </c>
      <c r="G234" s="7">
        <v>6040550.5999999996</v>
      </c>
      <c r="H234" s="7">
        <v>100.13</v>
      </c>
      <c r="I234" s="7">
        <v>6048.3999999999996</v>
      </c>
      <c r="J234" s="8">
        <v>0.78469999999999995</v>
      </c>
      <c r="K234" s="8">
        <v>0.0037000000000000002</v>
      </c>
      <c r="L234" s="52"/>
    </row>
    <row r="235" spans="1:12" ht="12.75">
      <c r="A235" s="52"/>
      <c r="B235" s="6" t="s">
        <v>3833</v>
      </c>
      <c r="C235" s="17">
        <v>707787651</v>
      </c>
      <c r="D235" s="6" t="s">
        <v>2617</v>
      </c>
      <c r="E235" s="6" t="s">
        <v>3674</v>
      </c>
      <c r="F235" s="6" t="s">
        <v>100</v>
      </c>
      <c r="G235" s="7">
        <v>-239854.87</v>
      </c>
      <c r="H235" s="7">
        <v>100.04000000000001</v>
      </c>
      <c r="I235" s="7">
        <v>-239.94999999999999</v>
      </c>
      <c r="J235" s="8">
        <v>-0.031099999999999999</v>
      </c>
      <c r="K235" s="8">
        <v>-0.00010000000000000001</v>
      </c>
      <c r="L235" s="52"/>
    </row>
    <row r="236" spans="1:12" ht="12.75">
      <c r="A236" s="52"/>
      <c r="B236" s="6" t="s">
        <v>3834</v>
      </c>
      <c r="C236" s="17">
        <v>707787669</v>
      </c>
      <c r="D236" s="6" t="s">
        <v>2617</v>
      </c>
      <c r="E236" s="6" t="s">
        <v>3835</v>
      </c>
      <c r="F236" s="6" t="s">
        <v>100</v>
      </c>
      <c r="G236" s="7">
        <v>-240579.10000000001</v>
      </c>
      <c r="H236" s="7">
        <v>100.04000000000001</v>
      </c>
      <c r="I236" s="7">
        <v>-240.68000000000001</v>
      </c>
      <c r="J236" s="8">
        <v>-0.031199999999999999</v>
      </c>
      <c r="K236" s="8">
        <v>-0.00010000000000000001</v>
      </c>
      <c r="L236" s="52"/>
    </row>
    <row r="237" spans="1:12" ht="12.75">
      <c r="A237" s="52"/>
      <c r="B237" s="6" t="s">
        <v>3836</v>
      </c>
      <c r="C237" s="17">
        <v>707783783</v>
      </c>
      <c r="D237" s="6" t="s">
        <v>2617</v>
      </c>
      <c r="E237" s="6" t="s">
        <v>3539</v>
      </c>
      <c r="F237" s="6" t="s">
        <v>100</v>
      </c>
      <c r="G237" s="7">
        <v>3418393.6299999999</v>
      </c>
      <c r="H237" s="7">
        <v>100.04000000000001</v>
      </c>
      <c r="I237" s="7">
        <v>3419.7600000000002</v>
      </c>
      <c r="J237" s="8">
        <v>0.44369999999999998</v>
      </c>
      <c r="K237" s="8">
        <v>0.0020999999999999999</v>
      </c>
      <c r="L237" s="52"/>
    </row>
    <row r="238" spans="1:12" ht="12.75">
      <c r="A238" s="52"/>
      <c r="B238" s="6" t="s">
        <v>3837</v>
      </c>
      <c r="C238" s="17">
        <v>707787677</v>
      </c>
      <c r="D238" s="6" t="s">
        <v>2617</v>
      </c>
      <c r="E238" s="6" t="s">
        <v>3653</v>
      </c>
      <c r="F238" s="6" t="s">
        <v>100</v>
      </c>
      <c r="G238" s="7">
        <v>491700.62</v>
      </c>
      <c r="H238" s="7">
        <v>100.04000000000001</v>
      </c>
      <c r="I238" s="7">
        <v>491.89999999999998</v>
      </c>
      <c r="J238" s="8">
        <v>0.063799999999999996</v>
      </c>
      <c r="K238" s="8">
        <v>0.00029999999999999997</v>
      </c>
      <c r="L238" s="52"/>
    </row>
    <row r="239" spans="1:12" ht="12.75">
      <c r="A239" s="52"/>
      <c r="B239" s="6" t="s">
        <v>3838</v>
      </c>
      <c r="C239" s="17">
        <v>707783791</v>
      </c>
      <c r="D239" s="6" t="s">
        <v>2617</v>
      </c>
      <c r="E239" s="6" t="s">
        <v>3677</v>
      </c>
      <c r="F239" s="6" t="s">
        <v>100</v>
      </c>
      <c r="G239" s="7">
        <v>10807591.5</v>
      </c>
      <c r="H239" s="7">
        <v>100.06999999999999</v>
      </c>
      <c r="I239" s="7">
        <v>10815.16</v>
      </c>
      <c r="J239" s="8">
        <v>1.4032</v>
      </c>
      <c r="K239" s="8">
        <v>0.0066</v>
      </c>
      <c r="L239" s="52"/>
    </row>
    <row r="240" spans="1:12" ht="12.75">
      <c r="A240" s="52"/>
      <c r="B240" s="6" t="s">
        <v>3839</v>
      </c>
      <c r="C240" s="17">
        <v>707745436</v>
      </c>
      <c r="D240" s="6" t="s">
        <v>2617</v>
      </c>
      <c r="E240" s="6" t="s">
        <v>3811</v>
      </c>
      <c r="F240" s="6" t="s">
        <v>44</v>
      </c>
      <c r="G240" s="7">
        <v>-836114.15000000002</v>
      </c>
      <c r="H240" s="7">
        <v>95.530000000000001</v>
      </c>
      <c r="I240" s="7">
        <v>-2536.8000000000002</v>
      </c>
      <c r="J240" s="8">
        <v>-0.3291</v>
      </c>
      <c r="K240" s="8">
        <v>-0.0016000000000000001</v>
      </c>
      <c r="L240" s="52"/>
    </row>
    <row r="241" spans="1:12" ht="12.75">
      <c r="A241" s="52"/>
      <c r="B241" s="6" t="s">
        <v>3840</v>
      </c>
      <c r="C241" s="17">
        <v>707778775</v>
      </c>
      <c r="D241" s="6" t="s">
        <v>2617</v>
      </c>
      <c r="E241" s="6" t="s">
        <v>3703</v>
      </c>
      <c r="F241" s="6" t="s">
        <v>44</v>
      </c>
      <c r="G241" s="7">
        <v>-522520.34000000003</v>
      </c>
      <c r="H241" s="7">
        <v>100</v>
      </c>
      <c r="I241" s="7">
        <v>-1659.52</v>
      </c>
      <c r="J241" s="8">
        <v>-0.21529999999999999</v>
      </c>
      <c r="K241" s="8">
        <v>-0.001</v>
      </c>
      <c r="L241" s="52"/>
    </row>
    <row r="242" spans="1:12" ht="12.75">
      <c r="A242" s="52"/>
      <c r="B242" s="6" t="s">
        <v>3841</v>
      </c>
      <c r="C242" s="17">
        <v>707783841</v>
      </c>
      <c r="D242" s="6" t="s">
        <v>2617</v>
      </c>
      <c r="E242" s="6" t="s">
        <v>3448</v>
      </c>
      <c r="F242" s="6" t="s">
        <v>44</v>
      </c>
      <c r="G242" s="7">
        <v>-971983.26000000001</v>
      </c>
      <c r="H242" s="7">
        <v>99.900000000000006</v>
      </c>
      <c r="I242" s="7">
        <v>-3083.9299999999998</v>
      </c>
      <c r="J242" s="8">
        <v>-0.40010000000000001</v>
      </c>
      <c r="K242" s="8">
        <v>-0.0019</v>
      </c>
      <c r="L242" s="52"/>
    </row>
    <row r="243" spans="1:12" ht="12.75">
      <c r="A243" s="52"/>
      <c r="B243" s="6" t="s">
        <v>3841</v>
      </c>
      <c r="C243" s="17">
        <v>707783858</v>
      </c>
      <c r="D243" s="6" t="s">
        <v>2617</v>
      </c>
      <c r="E243" s="6" t="s">
        <v>3448</v>
      </c>
      <c r="F243" s="6" t="s">
        <v>44</v>
      </c>
      <c r="G243" s="7">
        <v>-434731.28000000003</v>
      </c>
      <c r="H243" s="7">
        <v>99.900000000000006</v>
      </c>
      <c r="I243" s="7">
        <v>-1379.3299999999999</v>
      </c>
      <c r="J243" s="8">
        <v>-0.17899999999999999</v>
      </c>
      <c r="K243" s="8">
        <v>-0.00080000000000000004</v>
      </c>
      <c r="L243" s="52"/>
    </row>
    <row r="244" spans="1:12" ht="12.75">
      <c r="A244" s="52"/>
      <c r="B244" s="6" t="s">
        <v>3842</v>
      </c>
      <c r="C244" s="17">
        <v>707787719</v>
      </c>
      <c r="D244" s="6" t="s">
        <v>2617</v>
      </c>
      <c r="E244" s="6" t="s">
        <v>3651</v>
      </c>
      <c r="F244" s="6" t="s">
        <v>44</v>
      </c>
      <c r="G244" s="7">
        <v>-1438823.73</v>
      </c>
      <c r="H244" s="7">
        <v>99.700000000000003</v>
      </c>
      <c r="I244" s="7">
        <v>-4556</v>
      </c>
      <c r="J244" s="8">
        <v>-0.59109999999999996</v>
      </c>
      <c r="K244" s="8">
        <v>-0.0028</v>
      </c>
      <c r="L244" s="52"/>
    </row>
    <row r="245" spans="1:12" ht="12.75">
      <c r="A245" s="52"/>
      <c r="B245" s="6" t="s">
        <v>3843</v>
      </c>
      <c r="C245" s="17">
        <v>707765475</v>
      </c>
      <c r="D245" s="6" t="s">
        <v>2617</v>
      </c>
      <c r="E245" s="22">
        <v>44468</v>
      </c>
      <c r="F245" s="6" t="s">
        <v>44</v>
      </c>
      <c r="G245" s="7">
        <v>-1156159.6399999999</v>
      </c>
      <c r="H245" s="7">
        <v>99.989999999999995</v>
      </c>
      <c r="I245" s="7">
        <v>-3671.5999999999999</v>
      </c>
      <c r="J245" s="8">
        <v>-0.47639999999999999</v>
      </c>
      <c r="K245" s="8">
        <v>-0.0022000000000000001</v>
      </c>
      <c r="L245" s="52"/>
    </row>
    <row r="246" spans="1:12" ht="12.75">
      <c r="A246" s="52"/>
      <c r="B246" s="6" t="s">
        <v>3843</v>
      </c>
      <c r="C246" s="17">
        <v>707765467</v>
      </c>
      <c r="D246" s="6" t="s">
        <v>2617</v>
      </c>
      <c r="E246" s="22">
        <v>44468</v>
      </c>
      <c r="F246" s="6" t="s">
        <v>44</v>
      </c>
      <c r="G246" s="7">
        <v>461104.81</v>
      </c>
      <c r="H246" s="7">
        <v>99.989999999999995</v>
      </c>
      <c r="I246" s="7">
        <v>1464.3199999999999</v>
      </c>
      <c r="J246" s="8">
        <v>0.19</v>
      </c>
      <c r="K246" s="8">
        <v>0.00089999999999999998</v>
      </c>
      <c r="L246" s="52"/>
    </row>
    <row r="247" spans="1:12" ht="12.75">
      <c r="A247" s="52"/>
      <c r="B247" s="6" t="s">
        <v>3844</v>
      </c>
      <c r="C247" s="17">
        <v>707787727</v>
      </c>
      <c r="D247" s="6" t="s">
        <v>2617</v>
      </c>
      <c r="E247" s="6" t="s">
        <v>3781</v>
      </c>
      <c r="F247" s="6" t="s">
        <v>44</v>
      </c>
      <c r="G247" s="7">
        <v>736490.81000000006</v>
      </c>
      <c r="H247" s="7">
        <v>99.989999999999995</v>
      </c>
      <c r="I247" s="7">
        <v>2338.8600000000001</v>
      </c>
      <c r="J247" s="8">
        <v>0.3034</v>
      </c>
      <c r="K247" s="8">
        <v>0.0014</v>
      </c>
      <c r="L247" s="52"/>
    </row>
    <row r="248" spans="1:12" ht="12.75">
      <c r="A248" s="52"/>
      <c r="B248" s="6" t="s">
        <v>3845</v>
      </c>
      <c r="C248" s="17">
        <v>707787743</v>
      </c>
      <c r="D248" s="6" t="s">
        <v>2617</v>
      </c>
      <c r="E248" s="6" t="s">
        <v>3781</v>
      </c>
      <c r="F248" s="6" t="s">
        <v>44</v>
      </c>
      <c r="G248" s="7">
        <v>-213064.73999999999</v>
      </c>
      <c r="H248" s="7">
        <v>99.989999999999995</v>
      </c>
      <c r="I248" s="7">
        <v>-676.63</v>
      </c>
      <c r="J248" s="8">
        <v>-0.087800000000000003</v>
      </c>
      <c r="K248" s="8">
        <v>-0.00040000000000000002</v>
      </c>
      <c r="L248" s="52"/>
    </row>
    <row r="249" spans="1:12" ht="12.75">
      <c r="A249" s="52"/>
      <c r="B249" s="6" t="s">
        <v>3845</v>
      </c>
      <c r="C249" s="17">
        <v>707787735</v>
      </c>
      <c r="D249" s="6" t="s">
        <v>2617</v>
      </c>
      <c r="E249" s="6" t="s">
        <v>3781</v>
      </c>
      <c r="F249" s="6" t="s">
        <v>44</v>
      </c>
      <c r="G249" s="7">
        <v>419668.83000000002</v>
      </c>
      <c r="H249" s="7">
        <v>99.989999999999995</v>
      </c>
      <c r="I249" s="7">
        <v>1332.73</v>
      </c>
      <c r="J249" s="8">
        <v>0.1729</v>
      </c>
      <c r="K249" s="8">
        <v>0.00080000000000000004</v>
      </c>
      <c r="L249" s="52"/>
    </row>
    <row r="250" spans="1:12" ht="12.75">
      <c r="A250" s="52"/>
      <c r="B250" s="6" t="s">
        <v>3846</v>
      </c>
      <c r="C250" s="17">
        <v>707778791</v>
      </c>
      <c r="D250" s="6" t="s">
        <v>2617</v>
      </c>
      <c r="E250" s="6" t="s">
        <v>3533</v>
      </c>
      <c r="F250" s="6" t="s">
        <v>44</v>
      </c>
      <c r="G250" s="7">
        <v>-1733290.29</v>
      </c>
      <c r="H250" s="7">
        <v>99.950000000000003</v>
      </c>
      <c r="I250" s="7">
        <v>-5502.1800000000003</v>
      </c>
      <c r="J250" s="8">
        <v>-0.71389999999999998</v>
      </c>
      <c r="K250" s="8">
        <v>-0.0033999999999999998</v>
      </c>
      <c r="L250" s="52"/>
    </row>
    <row r="251" spans="1:12" ht="12.75">
      <c r="A251" s="52"/>
      <c r="B251" s="6" t="s">
        <v>3847</v>
      </c>
      <c r="C251" s="17">
        <v>707787750</v>
      </c>
      <c r="D251" s="6" t="s">
        <v>2617</v>
      </c>
      <c r="E251" s="6" t="s">
        <v>3653</v>
      </c>
      <c r="F251" s="6" t="s">
        <v>44</v>
      </c>
      <c r="G251" s="7">
        <v>-1199084.8400000001</v>
      </c>
      <c r="H251" s="7">
        <v>99.810000000000002</v>
      </c>
      <c r="I251" s="7">
        <v>-3801.0599999999999</v>
      </c>
      <c r="J251" s="8">
        <v>-0.49320000000000003</v>
      </c>
      <c r="K251" s="8">
        <v>-0.0023</v>
      </c>
      <c r="L251" s="52"/>
    </row>
    <row r="252" spans="1:12" ht="12.75">
      <c r="A252" s="52"/>
      <c r="B252" s="6" t="s">
        <v>3848</v>
      </c>
      <c r="C252" s="17">
        <v>707758165</v>
      </c>
      <c r="D252" s="6" t="s">
        <v>2617</v>
      </c>
      <c r="E252" s="6" t="s">
        <v>3623</v>
      </c>
      <c r="F252" s="6" t="s">
        <v>44</v>
      </c>
      <c r="G252" s="7">
        <v>547399.35999999999</v>
      </c>
      <c r="H252" s="7">
        <v>94.290000000000006</v>
      </c>
      <c r="I252" s="7">
        <v>1639.27</v>
      </c>
      <c r="J252" s="8">
        <v>0.2127</v>
      </c>
      <c r="K252" s="8">
        <v>0.001</v>
      </c>
      <c r="L252" s="52"/>
    </row>
    <row r="253" spans="1:12" ht="12.75">
      <c r="A253" s="52"/>
      <c r="B253" s="6" t="s">
        <v>3849</v>
      </c>
      <c r="C253" s="17">
        <v>707758173</v>
      </c>
      <c r="D253" s="6" t="s">
        <v>2617</v>
      </c>
      <c r="E253" s="6" t="s">
        <v>3623</v>
      </c>
      <c r="F253" s="6" t="s">
        <v>44</v>
      </c>
      <c r="G253" s="7">
        <v>-547399.35999999999</v>
      </c>
      <c r="H253" s="7">
        <v>94.290000000000006</v>
      </c>
      <c r="I253" s="7">
        <v>-1639.27</v>
      </c>
      <c r="J253" s="8">
        <v>-0.2127</v>
      </c>
      <c r="K253" s="8">
        <v>-0.001</v>
      </c>
      <c r="L253" s="52"/>
    </row>
    <row r="254" spans="1:12" ht="12.75">
      <c r="A254" s="52"/>
      <c r="B254" s="6" t="s">
        <v>3850</v>
      </c>
      <c r="C254" s="17">
        <v>707767729</v>
      </c>
      <c r="D254" s="6" t="s">
        <v>2617</v>
      </c>
      <c r="E254" s="6" t="s">
        <v>3656</v>
      </c>
      <c r="F254" s="6" t="s">
        <v>44</v>
      </c>
      <c r="G254" s="7">
        <v>-1067660.76</v>
      </c>
      <c r="H254" s="7">
        <v>99.989999999999995</v>
      </c>
      <c r="I254" s="7">
        <v>-3390.5500000000002</v>
      </c>
      <c r="J254" s="8">
        <v>-0.43990000000000001</v>
      </c>
      <c r="K254" s="8">
        <v>-0.0020999999999999999</v>
      </c>
      <c r="L254" s="52"/>
    </row>
    <row r="255" spans="1:12" ht="12.75">
      <c r="A255" s="52"/>
      <c r="B255" s="6" t="s">
        <v>3851</v>
      </c>
      <c r="C255" s="17">
        <v>707787768</v>
      </c>
      <c r="D255" s="6" t="s">
        <v>2617</v>
      </c>
      <c r="E255" s="6" t="s">
        <v>3558</v>
      </c>
      <c r="F255" s="6" t="s">
        <v>44</v>
      </c>
      <c r="G255" s="7">
        <v>1034251.7</v>
      </c>
      <c r="H255" s="7">
        <v>99.989999999999995</v>
      </c>
      <c r="I255" s="7">
        <v>3284.4499999999998</v>
      </c>
      <c r="J255" s="8">
        <v>0.42609999999999998</v>
      </c>
      <c r="K255" s="8">
        <v>0.002</v>
      </c>
      <c r="L255" s="52"/>
    </row>
    <row r="256" spans="1:12" ht="12.75">
      <c r="A256" s="52"/>
      <c r="B256" s="6" t="s">
        <v>3852</v>
      </c>
      <c r="C256" s="17">
        <v>707787776</v>
      </c>
      <c r="D256" s="6" t="s">
        <v>2617</v>
      </c>
      <c r="E256" s="6" t="s">
        <v>3781</v>
      </c>
      <c r="F256" s="6" t="s">
        <v>44</v>
      </c>
      <c r="G256" s="7">
        <v>-736512.27000000002</v>
      </c>
      <c r="H256" s="7">
        <v>99.879999999999995</v>
      </c>
      <c r="I256" s="7">
        <v>-2336.3600000000001</v>
      </c>
      <c r="J256" s="8">
        <v>-0.30309999999999998</v>
      </c>
      <c r="K256" s="8">
        <v>-0.0014</v>
      </c>
      <c r="L256" s="52"/>
    </row>
    <row r="257" spans="1:12" ht="12.75">
      <c r="A257" s="52"/>
      <c r="B257" s="6" t="s">
        <v>3853</v>
      </c>
      <c r="C257" s="17">
        <v>707787792</v>
      </c>
      <c r="D257" s="6" t="s">
        <v>2617</v>
      </c>
      <c r="E257" s="6" t="s">
        <v>3781</v>
      </c>
      <c r="F257" s="6" t="s">
        <v>44</v>
      </c>
      <c r="G257" s="7">
        <v>-419681.04999999999</v>
      </c>
      <c r="H257" s="7">
        <v>99.879999999999995</v>
      </c>
      <c r="I257" s="7">
        <v>-1331.31</v>
      </c>
      <c r="J257" s="8">
        <v>-0.17269999999999999</v>
      </c>
      <c r="K257" s="8">
        <v>-0.00080000000000000004</v>
      </c>
      <c r="L257" s="52"/>
    </row>
    <row r="258" spans="1:12" ht="12.75">
      <c r="A258" s="52"/>
      <c r="B258" s="6" t="s">
        <v>3853</v>
      </c>
      <c r="C258" s="17">
        <v>707787784</v>
      </c>
      <c r="D258" s="6" t="s">
        <v>2617</v>
      </c>
      <c r="E258" s="6" t="s">
        <v>3781</v>
      </c>
      <c r="F258" s="6" t="s">
        <v>44</v>
      </c>
      <c r="G258" s="7">
        <v>213070.95000000001</v>
      </c>
      <c r="H258" s="7">
        <v>99.879999999999995</v>
      </c>
      <c r="I258" s="7">
        <v>675.89999999999998</v>
      </c>
      <c r="J258" s="8">
        <v>0.0877</v>
      </c>
      <c r="K258" s="8">
        <v>0.00040000000000000002</v>
      </c>
      <c r="L258" s="52"/>
    </row>
    <row r="259" spans="1:12" ht="12.75">
      <c r="A259" s="52"/>
      <c r="B259" s="6" t="s">
        <v>3854</v>
      </c>
      <c r="C259" s="17">
        <v>707778809</v>
      </c>
      <c r="D259" s="6" t="s">
        <v>2617</v>
      </c>
      <c r="E259" s="6" t="s">
        <v>3752</v>
      </c>
      <c r="F259" s="6" t="s">
        <v>44</v>
      </c>
      <c r="G259" s="7">
        <v>-2090284.47</v>
      </c>
      <c r="H259" s="7">
        <v>99.659999999999997</v>
      </c>
      <c r="I259" s="7">
        <v>-6616.1700000000001</v>
      </c>
      <c r="J259" s="8">
        <v>-0.85840000000000005</v>
      </c>
      <c r="K259" s="8">
        <v>-0.0040000000000000001</v>
      </c>
      <c r="L259" s="52"/>
    </row>
    <row r="260" spans="1:12" ht="12.75">
      <c r="A260" s="52"/>
      <c r="B260" s="6" t="s">
        <v>3855</v>
      </c>
      <c r="C260" s="17">
        <v>707787800</v>
      </c>
      <c r="D260" s="6" t="s">
        <v>2617</v>
      </c>
      <c r="E260" s="6" t="s">
        <v>3781</v>
      </c>
      <c r="F260" s="6" t="s">
        <v>44</v>
      </c>
      <c r="G260" s="7">
        <v>688571.06000000006</v>
      </c>
      <c r="H260" s="7">
        <v>99.659999999999997</v>
      </c>
      <c r="I260" s="7">
        <v>2179.4699999999998</v>
      </c>
      <c r="J260" s="8">
        <v>0.2828</v>
      </c>
      <c r="K260" s="8">
        <v>0.0012999999999999999</v>
      </c>
      <c r="L260" s="52"/>
    </row>
    <row r="261" spans="1:12" ht="12.75">
      <c r="A261" s="52"/>
      <c r="B261" s="6" t="s">
        <v>3856</v>
      </c>
      <c r="C261" s="17">
        <v>707748851</v>
      </c>
      <c r="D261" s="6" t="s">
        <v>2617</v>
      </c>
      <c r="E261" s="6" t="s">
        <v>3829</v>
      </c>
      <c r="F261" s="6" t="s">
        <v>44</v>
      </c>
      <c r="G261" s="7">
        <v>-1045094.5500000001</v>
      </c>
      <c r="H261" s="7">
        <v>98.359999999999999</v>
      </c>
      <c r="I261" s="7">
        <v>-3264.79</v>
      </c>
      <c r="J261" s="8">
        <v>-0.42359999999999998</v>
      </c>
      <c r="K261" s="8">
        <v>-0.002</v>
      </c>
      <c r="L261" s="52"/>
    </row>
    <row r="262" spans="1:12" ht="12.75">
      <c r="A262" s="52"/>
      <c r="B262" s="6" t="s">
        <v>3857</v>
      </c>
      <c r="C262" s="17">
        <v>707754834</v>
      </c>
      <c r="D262" s="6" t="s">
        <v>2617</v>
      </c>
      <c r="E262" s="6" t="s">
        <v>3831</v>
      </c>
      <c r="F262" s="6" t="s">
        <v>44</v>
      </c>
      <c r="G262" s="7">
        <v>-627057.79000000004</v>
      </c>
      <c r="H262" s="7">
        <v>97.870000000000005</v>
      </c>
      <c r="I262" s="7">
        <v>-1949.1199999999999</v>
      </c>
      <c r="J262" s="8">
        <v>-0.25290000000000001</v>
      </c>
      <c r="K262" s="8">
        <v>-0.0011999999999999999</v>
      </c>
      <c r="L262" s="52"/>
    </row>
    <row r="263" spans="1:12" ht="12.75">
      <c r="A263" s="52"/>
      <c r="B263" s="6" t="s">
        <v>3858</v>
      </c>
      <c r="C263" s="17">
        <v>707783874</v>
      </c>
      <c r="D263" s="6" t="s">
        <v>2617</v>
      </c>
      <c r="E263" s="6" t="s">
        <v>3626</v>
      </c>
      <c r="F263" s="6" t="s">
        <v>44</v>
      </c>
      <c r="G263" s="7">
        <v>-1864953.51</v>
      </c>
      <c r="H263" s="7">
        <v>99.859999999999999</v>
      </c>
      <c r="I263" s="7">
        <v>-5914.8000000000002</v>
      </c>
      <c r="J263" s="8">
        <v>-0.76739999999999997</v>
      </c>
      <c r="K263" s="8">
        <v>-0.0035999999999999999</v>
      </c>
      <c r="L263" s="52"/>
    </row>
    <row r="264" spans="1:12" ht="12.75">
      <c r="A264" s="52"/>
      <c r="B264" s="6" t="s">
        <v>3859</v>
      </c>
      <c r="C264" s="17">
        <v>707787818</v>
      </c>
      <c r="D264" s="6" t="s">
        <v>2617</v>
      </c>
      <c r="E264" s="6" t="s">
        <v>3674</v>
      </c>
      <c r="F264" s="6" t="s">
        <v>44</v>
      </c>
      <c r="G264" s="7">
        <v>74657.710000000006</v>
      </c>
      <c r="H264" s="7">
        <v>99.980000000000004</v>
      </c>
      <c r="I264" s="7">
        <v>237.06999999999999</v>
      </c>
      <c r="J264" s="8">
        <v>0.030800000000000001</v>
      </c>
      <c r="K264" s="8">
        <v>0.00010000000000000001</v>
      </c>
      <c r="L264" s="52"/>
    </row>
    <row r="265" spans="1:12" ht="12.75">
      <c r="A265" s="52"/>
      <c r="B265" s="6" t="s">
        <v>3860</v>
      </c>
      <c r="C265" s="17">
        <v>707787826</v>
      </c>
      <c r="D265" s="6" t="s">
        <v>2617</v>
      </c>
      <c r="E265" s="6" t="s">
        <v>3835</v>
      </c>
      <c r="F265" s="6" t="s">
        <v>44</v>
      </c>
      <c r="G265" s="7">
        <v>74657.710000000006</v>
      </c>
      <c r="H265" s="7">
        <v>99.980000000000004</v>
      </c>
      <c r="I265" s="7">
        <v>237.06999999999999</v>
      </c>
      <c r="J265" s="8">
        <v>0.030800000000000001</v>
      </c>
      <c r="K265" s="8">
        <v>0.00010000000000000001</v>
      </c>
      <c r="L265" s="52"/>
    </row>
    <row r="266" spans="1:12" ht="12.75">
      <c r="A266" s="52"/>
      <c r="B266" s="6" t="s">
        <v>3861</v>
      </c>
      <c r="C266" s="17">
        <v>707783882</v>
      </c>
      <c r="D266" s="6" t="s">
        <v>2617</v>
      </c>
      <c r="E266" s="6" t="s">
        <v>3539</v>
      </c>
      <c r="F266" s="6" t="s">
        <v>44</v>
      </c>
      <c r="G266" s="7">
        <v>-1045050.6800000001</v>
      </c>
      <c r="H266" s="7">
        <v>99.980000000000004</v>
      </c>
      <c r="I266" s="7">
        <v>-3318.4200000000001</v>
      </c>
      <c r="J266" s="8">
        <v>-0.43049999999999999</v>
      </c>
      <c r="K266" s="8">
        <v>-0.002</v>
      </c>
      <c r="L266" s="52"/>
    </row>
    <row r="267" spans="1:12" ht="12.75">
      <c r="A267" s="52"/>
      <c r="B267" s="6" t="s">
        <v>3862</v>
      </c>
      <c r="C267" s="17">
        <v>707787834</v>
      </c>
      <c r="D267" s="6" t="s">
        <v>2617</v>
      </c>
      <c r="E267" s="6" t="s">
        <v>3653</v>
      </c>
      <c r="F267" s="6" t="s">
        <v>44</v>
      </c>
      <c r="G267" s="7">
        <v>-149315.42000000001</v>
      </c>
      <c r="H267" s="7">
        <v>99.980000000000004</v>
      </c>
      <c r="I267" s="7">
        <v>-474.13</v>
      </c>
      <c r="J267" s="8">
        <v>-0.061499999999999999</v>
      </c>
      <c r="K267" s="8">
        <v>-0.00029999999999999997</v>
      </c>
      <c r="L267" s="52"/>
    </row>
    <row r="268" spans="1:12" ht="12.75">
      <c r="A268" s="52"/>
      <c r="B268" s="6" t="s">
        <v>3863</v>
      </c>
      <c r="C268" s="17">
        <v>707783890</v>
      </c>
      <c r="D268" s="6" t="s">
        <v>2617</v>
      </c>
      <c r="E268" s="6" t="s">
        <v>3677</v>
      </c>
      <c r="F268" s="6" t="s">
        <v>44</v>
      </c>
      <c r="G268" s="7">
        <v>-3382040.5800000001</v>
      </c>
      <c r="H268" s="7">
        <v>99.930000000000007</v>
      </c>
      <c r="I268" s="7">
        <v>-10733.84</v>
      </c>
      <c r="J268" s="8">
        <v>-1.3926000000000001</v>
      </c>
      <c r="K268" s="8">
        <v>-0.0066</v>
      </c>
      <c r="L268" s="52"/>
    </row>
    <row r="269" spans="1:12" ht="12.75">
      <c r="A269" s="52"/>
      <c r="B269" s="6" t="s">
        <v>3864</v>
      </c>
      <c r="C269" s="17">
        <v>454609439</v>
      </c>
      <c r="D269" s="6" t="s">
        <v>2617</v>
      </c>
      <c r="E269" s="6" t="s">
        <v>3865</v>
      </c>
      <c r="F269" s="6" t="s">
        <v>100</v>
      </c>
      <c r="G269" s="7">
        <v>11106</v>
      </c>
      <c r="H269" s="7">
        <v>-2.1800000000000002</v>
      </c>
      <c r="I269" s="7">
        <v>-0.23999999999999999</v>
      </c>
      <c r="J269" s="8">
        <v>0</v>
      </c>
      <c r="K269" s="8">
        <v>0</v>
      </c>
      <c r="L269" s="52"/>
    </row>
    <row r="270" spans="1:12" ht="12.75">
      <c r="A270" s="52"/>
      <c r="B270" s="6" t="s">
        <v>3866</v>
      </c>
      <c r="C270" s="17">
        <v>454827262</v>
      </c>
      <c r="D270" s="6" t="s">
        <v>2617</v>
      </c>
      <c r="E270" s="6" t="s">
        <v>3507</v>
      </c>
      <c r="F270" s="6" t="s">
        <v>100</v>
      </c>
      <c r="G270" s="7">
        <v>-300000</v>
      </c>
      <c r="H270" s="7">
        <v>-5.21</v>
      </c>
      <c r="I270" s="7">
        <v>15.619999999999999</v>
      </c>
      <c r="J270" s="8">
        <v>0.002</v>
      </c>
      <c r="K270" s="8">
        <v>0</v>
      </c>
      <c r="L270" s="52"/>
    </row>
    <row r="271" spans="1:12" ht="12.75">
      <c r="A271" s="52"/>
      <c r="B271" s="6" t="s">
        <v>3867</v>
      </c>
      <c r="C271" s="17">
        <v>453903700</v>
      </c>
      <c r="D271" s="6" t="s">
        <v>2617</v>
      </c>
      <c r="E271" s="6" t="s">
        <v>3868</v>
      </c>
      <c r="F271" s="6" t="s">
        <v>100</v>
      </c>
      <c r="G271" s="7">
        <v>-398442</v>
      </c>
      <c r="H271" s="7">
        <v>8.0899999999999999</v>
      </c>
      <c r="I271" s="7">
        <v>-32.25</v>
      </c>
      <c r="J271" s="8">
        <v>-0.0041999999999999997</v>
      </c>
      <c r="K271" s="8">
        <v>0</v>
      </c>
      <c r="L271" s="52"/>
    </row>
    <row r="272" spans="1:12" ht="12.75">
      <c r="A272" s="52"/>
      <c r="B272" s="6" t="s">
        <v>3869</v>
      </c>
      <c r="C272" s="17">
        <v>455756247</v>
      </c>
      <c r="D272" s="6" t="s">
        <v>2617</v>
      </c>
      <c r="E272" s="6" t="s">
        <v>3651</v>
      </c>
      <c r="F272" s="6" t="s">
        <v>100</v>
      </c>
      <c r="G272" s="7">
        <v>-300000</v>
      </c>
      <c r="H272" s="7">
        <v>-11.17</v>
      </c>
      <c r="I272" s="7">
        <v>33.509999999999998</v>
      </c>
      <c r="J272" s="8">
        <v>0.0043</v>
      </c>
      <c r="K272" s="8">
        <v>0</v>
      </c>
      <c r="L272" s="52"/>
    </row>
    <row r="273" spans="1:12" ht="12.75">
      <c r="A273" s="52"/>
      <c r="B273" s="6" t="s">
        <v>3870</v>
      </c>
      <c r="C273" s="17">
        <v>454692047</v>
      </c>
      <c r="D273" s="6" t="s">
        <v>2617</v>
      </c>
      <c r="E273" s="6" t="s">
        <v>3871</v>
      </c>
      <c r="F273" s="6" t="s">
        <v>100</v>
      </c>
      <c r="G273" s="7">
        <v>-1500000</v>
      </c>
      <c r="H273" s="7">
        <v>7.3499999999999996</v>
      </c>
      <c r="I273" s="7">
        <v>-110.19</v>
      </c>
      <c r="J273" s="8">
        <v>-0.0143</v>
      </c>
      <c r="K273" s="8">
        <v>-0.00010000000000000001</v>
      </c>
      <c r="L273" s="52"/>
    </row>
    <row r="274" spans="1:12" ht="12.75">
      <c r="A274" s="52"/>
      <c r="B274" s="6" t="s">
        <v>3872</v>
      </c>
      <c r="C274" s="17">
        <v>452907108</v>
      </c>
      <c r="D274" s="6" t="s">
        <v>2617</v>
      </c>
      <c r="E274" s="6" t="s">
        <v>3873</v>
      </c>
      <c r="F274" s="6" t="s">
        <v>100</v>
      </c>
      <c r="G274" s="7">
        <v>-2646050</v>
      </c>
      <c r="H274" s="7">
        <v>4.3799999999999999</v>
      </c>
      <c r="I274" s="7">
        <v>-115.77</v>
      </c>
      <c r="J274" s="8">
        <v>-0.014999999999999999</v>
      </c>
      <c r="K274" s="8">
        <v>-0.00010000000000000001</v>
      </c>
      <c r="L274" s="52"/>
    </row>
    <row r="275" spans="1:12" ht="12.75">
      <c r="A275" s="52"/>
      <c r="B275" s="6" t="s">
        <v>3874</v>
      </c>
      <c r="C275" s="17">
        <v>455652909</v>
      </c>
      <c r="D275" s="6" t="s">
        <v>2617</v>
      </c>
      <c r="E275" s="6" t="s">
        <v>3643</v>
      </c>
      <c r="F275" s="6" t="s">
        <v>100</v>
      </c>
      <c r="G275" s="7">
        <v>-387602</v>
      </c>
      <c r="H275" s="7">
        <v>-13.210000000000001</v>
      </c>
      <c r="I275" s="7">
        <v>51.189999999999998</v>
      </c>
      <c r="J275" s="8">
        <v>0.0066</v>
      </c>
      <c r="K275" s="8">
        <v>0</v>
      </c>
      <c r="L275" s="52"/>
    </row>
    <row r="276" spans="1:12" ht="12.75">
      <c r="A276" s="52"/>
      <c r="B276" s="6" t="s">
        <v>3875</v>
      </c>
      <c r="C276" s="17">
        <v>453101958</v>
      </c>
      <c r="D276" s="6" t="s">
        <v>2617</v>
      </c>
      <c r="E276" s="6" t="s">
        <v>3876</v>
      </c>
      <c r="F276" s="6" t="s">
        <v>100</v>
      </c>
      <c r="G276" s="7">
        <v>366791</v>
      </c>
      <c r="H276" s="7">
        <v>7.5499999999999998</v>
      </c>
      <c r="I276" s="7">
        <v>27.710000000000001</v>
      </c>
      <c r="J276" s="8">
        <v>0.0035999999999999999</v>
      </c>
      <c r="K276" s="8">
        <v>0</v>
      </c>
      <c r="L276" s="52"/>
    </row>
    <row r="277" spans="1:12" ht="12.75">
      <c r="A277" s="52"/>
      <c r="B277" s="6" t="s">
        <v>3877</v>
      </c>
      <c r="C277" s="17">
        <v>453167215</v>
      </c>
      <c r="D277" s="6" t="s">
        <v>2617</v>
      </c>
      <c r="E277" s="6" t="s">
        <v>3483</v>
      </c>
      <c r="F277" s="6" t="s">
        <v>100</v>
      </c>
      <c r="G277" s="7">
        <v>-600000</v>
      </c>
      <c r="H277" s="7">
        <v>7.8899999999999997</v>
      </c>
      <c r="I277" s="7">
        <v>-47.340000000000003</v>
      </c>
      <c r="J277" s="8">
        <v>-0.0061000000000000004</v>
      </c>
      <c r="K277" s="8">
        <v>0</v>
      </c>
      <c r="L277" s="52"/>
    </row>
    <row r="278" spans="1:12" ht="12.75">
      <c r="A278" s="52"/>
      <c r="B278" s="6" t="s">
        <v>3878</v>
      </c>
      <c r="C278" s="17">
        <v>452387301</v>
      </c>
      <c r="D278" s="6" t="s">
        <v>2617</v>
      </c>
      <c r="E278" s="6" t="s">
        <v>3879</v>
      </c>
      <c r="F278" s="6" t="s">
        <v>100</v>
      </c>
      <c r="G278" s="7">
        <v>2443366</v>
      </c>
      <c r="H278" s="7">
        <v>-6.1100000000000003</v>
      </c>
      <c r="I278" s="7">
        <v>-149.31999999999999</v>
      </c>
      <c r="J278" s="8">
        <v>-0.019400000000000001</v>
      </c>
      <c r="K278" s="8">
        <v>-0.00010000000000000001</v>
      </c>
      <c r="L278" s="52"/>
    </row>
    <row r="279" spans="1:12" ht="12.75">
      <c r="A279" s="52"/>
      <c r="B279" s="13" t="s">
        <v>3527</v>
      </c>
      <c r="C279" s="14"/>
      <c r="D279" s="13"/>
      <c r="E279" s="13"/>
      <c r="F279" s="13"/>
      <c r="G279" s="15">
        <v>-9667096.9000000004</v>
      </c>
      <c r="I279" s="15">
        <v>688.52999999999997</v>
      </c>
      <c r="J279" s="16">
        <v>0.089300000000000004</v>
      </c>
      <c r="K279" s="16">
        <v>0.00040000000000000002</v>
      </c>
      <c r="L279" s="52"/>
    </row>
    <row r="280" spans="1:12" ht="12.75">
      <c r="A280" s="52"/>
      <c r="B280" s="6" t="s">
        <v>3880</v>
      </c>
      <c r="C280" s="17">
        <v>707766630</v>
      </c>
      <c r="D280" s="6" t="s">
        <v>2617</v>
      </c>
      <c r="E280" s="6" t="s">
        <v>3881</v>
      </c>
      <c r="F280" s="6" t="s">
        <v>100</v>
      </c>
      <c r="G280" s="7">
        <v>-766483.58999999997</v>
      </c>
      <c r="H280" s="7">
        <v>100.04000000000001</v>
      </c>
      <c r="I280" s="7">
        <v>-766.78999999999996</v>
      </c>
      <c r="J280" s="8">
        <v>-0.099500000000000005</v>
      </c>
      <c r="K280" s="8">
        <v>-0.00050000000000000001</v>
      </c>
      <c r="L280" s="52"/>
    </row>
    <row r="281" spans="1:12" ht="12.75">
      <c r="A281" s="52"/>
      <c r="B281" s="6" t="s">
        <v>3882</v>
      </c>
      <c r="C281" s="17">
        <v>707766648</v>
      </c>
      <c r="D281" s="6" t="s">
        <v>2617</v>
      </c>
      <c r="E281" s="6" t="s">
        <v>3881</v>
      </c>
      <c r="F281" s="6" t="s">
        <v>49</v>
      </c>
      <c r="G281" s="7">
        <v>209021.17999999999</v>
      </c>
      <c r="H281" s="7">
        <v>100.03</v>
      </c>
      <c r="I281" s="7">
        <v>736.73000000000002</v>
      </c>
      <c r="J281" s="8">
        <v>0.095600000000000004</v>
      </c>
      <c r="K281" s="8">
        <v>0.00050000000000000001</v>
      </c>
      <c r="L281" s="52"/>
    </row>
    <row r="282" spans="1:12" ht="12.75">
      <c r="A282" s="52"/>
      <c r="B282" s="6" t="s">
        <v>3883</v>
      </c>
      <c r="C282" s="17">
        <v>707777405</v>
      </c>
      <c r="D282" s="6" t="s">
        <v>2617</v>
      </c>
      <c r="E282" s="6" t="s">
        <v>3489</v>
      </c>
      <c r="F282" s="6" t="s">
        <v>49</v>
      </c>
      <c r="G282" s="7">
        <v>-1095845.8700000001</v>
      </c>
      <c r="H282" s="7">
        <v>100.31</v>
      </c>
      <c r="I282" s="7">
        <v>-3873.29</v>
      </c>
      <c r="J282" s="8">
        <v>-0.50249999999999995</v>
      </c>
      <c r="K282" s="8">
        <v>-0.0023999999999999998</v>
      </c>
      <c r="L282" s="52"/>
    </row>
    <row r="283" spans="1:12" ht="12.75">
      <c r="A283" s="52"/>
      <c r="B283" s="6" t="s">
        <v>3884</v>
      </c>
      <c r="C283" s="17">
        <v>707782314</v>
      </c>
      <c r="D283" s="6" t="s">
        <v>2617</v>
      </c>
      <c r="E283" s="6" t="s">
        <v>3885</v>
      </c>
      <c r="F283" s="6" t="s">
        <v>49</v>
      </c>
      <c r="G283" s="7">
        <v>-1386873.77</v>
      </c>
      <c r="H283" s="7">
        <v>100.31</v>
      </c>
      <c r="I283" s="7">
        <v>-4901.9399999999996</v>
      </c>
      <c r="J283" s="8">
        <v>-0.63600000000000001</v>
      </c>
      <c r="K283" s="8">
        <v>-0.0030000000000000001</v>
      </c>
      <c r="L283" s="52"/>
    </row>
    <row r="284" spans="1:12" ht="12.75">
      <c r="A284" s="52"/>
      <c r="B284" s="6" t="s">
        <v>3886</v>
      </c>
      <c r="C284" s="17">
        <v>707777439</v>
      </c>
      <c r="D284" s="6" t="s">
        <v>2617</v>
      </c>
      <c r="E284" s="6" t="s">
        <v>3489</v>
      </c>
      <c r="F284" s="6" t="s">
        <v>44</v>
      </c>
      <c r="G284" s="7">
        <v>1229606.6000000001</v>
      </c>
      <c r="H284" s="7">
        <v>99.659999999999997</v>
      </c>
      <c r="I284" s="7">
        <v>3891.9499999999998</v>
      </c>
      <c r="J284" s="8">
        <v>0.50490000000000002</v>
      </c>
      <c r="K284" s="8">
        <v>0.0023999999999999998</v>
      </c>
      <c r="L284" s="52"/>
    </row>
    <row r="285" spans="1:12" ht="12.75">
      <c r="A285" s="52"/>
      <c r="B285" s="6" t="s">
        <v>3887</v>
      </c>
      <c r="C285" s="17">
        <v>707782405</v>
      </c>
      <c r="D285" s="6" t="s">
        <v>2617</v>
      </c>
      <c r="E285" s="6" t="s">
        <v>3885</v>
      </c>
      <c r="F285" s="6" t="s">
        <v>44</v>
      </c>
      <c r="G285" s="7">
        <v>1575117.45</v>
      </c>
      <c r="H285" s="7">
        <v>99.659999999999997</v>
      </c>
      <c r="I285" s="7">
        <v>4985.5600000000004</v>
      </c>
      <c r="J285" s="8">
        <v>0.64680000000000004</v>
      </c>
      <c r="K285" s="8">
        <v>0.0030999999999999999</v>
      </c>
      <c r="L285" s="52"/>
    </row>
    <row r="286" spans="1:12" ht="12.75">
      <c r="A286" s="52"/>
      <c r="B286" s="6" t="s">
        <v>3888</v>
      </c>
      <c r="C286" s="17">
        <v>707785945</v>
      </c>
      <c r="D286" s="6" t="s">
        <v>2617</v>
      </c>
      <c r="E286" s="6" t="s">
        <v>3651</v>
      </c>
      <c r="F286" s="6" t="s">
        <v>49</v>
      </c>
      <c r="G286" s="7">
        <v>-79199.649999999994</v>
      </c>
      <c r="H286" s="7">
        <v>100.14</v>
      </c>
      <c r="I286" s="7">
        <v>-279.45999999999998</v>
      </c>
      <c r="J286" s="8">
        <v>-0.036299999999999999</v>
      </c>
      <c r="K286" s="8">
        <v>-0.00020000000000000001</v>
      </c>
      <c r="L286" s="52"/>
    </row>
    <row r="287" spans="1:12" ht="12.75">
      <c r="A287" s="52"/>
      <c r="B287" s="6" t="s">
        <v>3889</v>
      </c>
      <c r="C287" s="17">
        <v>707785952</v>
      </c>
      <c r="D287" s="6" t="s">
        <v>2617</v>
      </c>
      <c r="E287" s="6" t="s">
        <v>3781</v>
      </c>
      <c r="F287" s="6" t="s">
        <v>49</v>
      </c>
      <c r="G287" s="7">
        <v>-24217.490000000002</v>
      </c>
      <c r="H287" s="7">
        <v>100.14</v>
      </c>
      <c r="I287" s="7">
        <v>-85.450000000000003</v>
      </c>
      <c r="J287" s="8">
        <v>-0.011100000000000001</v>
      </c>
      <c r="K287" s="8">
        <v>-0.00010000000000000001</v>
      </c>
      <c r="L287" s="52"/>
    </row>
    <row r="288" spans="1:12" ht="12.75">
      <c r="A288" s="52"/>
      <c r="B288" s="6" t="s">
        <v>3890</v>
      </c>
      <c r="C288" s="17">
        <v>707785960</v>
      </c>
      <c r="D288" s="6" t="s">
        <v>2617</v>
      </c>
      <c r="E288" s="6" t="s">
        <v>3664</v>
      </c>
      <c r="F288" s="6" t="s">
        <v>49</v>
      </c>
      <c r="G288" s="7">
        <v>-42380.610000000001</v>
      </c>
      <c r="H288" s="7">
        <v>100.14</v>
      </c>
      <c r="I288" s="7">
        <v>-149.53999999999999</v>
      </c>
      <c r="J288" s="8">
        <v>-0.019400000000000001</v>
      </c>
      <c r="K288" s="8">
        <v>-0.00010000000000000001</v>
      </c>
      <c r="L288" s="52"/>
    </row>
    <row r="289" spans="1:12" ht="12.75">
      <c r="A289" s="52"/>
      <c r="B289" s="6" t="s">
        <v>3891</v>
      </c>
      <c r="C289" s="17">
        <v>707785978</v>
      </c>
      <c r="D289" s="6" t="s">
        <v>2617</v>
      </c>
      <c r="E289" s="6" t="s">
        <v>3618</v>
      </c>
      <c r="F289" s="6" t="s">
        <v>49</v>
      </c>
      <c r="G289" s="7">
        <v>-48434.970000000001</v>
      </c>
      <c r="H289" s="7">
        <v>100.14</v>
      </c>
      <c r="I289" s="7">
        <v>-170.90000000000001</v>
      </c>
      <c r="J289" s="8">
        <v>-0.022200000000000001</v>
      </c>
      <c r="K289" s="8">
        <v>-0.00010000000000000001</v>
      </c>
      <c r="L289" s="52"/>
    </row>
    <row r="290" spans="1:12" ht="12.75">
      <c r="A290" s="52"/>
      <c r="B290" s="6" t="s">
        <v>3892</v>
      </c>
      <c r="C290" s="17">
        <v>707785986</v>
      </c>
      <c r="D290" s="6" t="s">
        <v>2617</v>
      </c>
      <c r="E290" s="6" t="s">
        <v>3658</v>
      </c>
      <c r="F290" s="6" t="s">
        <v>49</v>
      </c>
      <c r="G290" s="7">
        <v>423806.03999999998</v>
      </c>
      <c r="H290" s="7">
        <v>100.14</v>
      </c>
      <c r="I290" s="7">
        <v>1495.4100000000001</v>
      </c>
      <c r="J290" s="8">
        <v>0.19400000000000001</v>
      </c>
      <c r="K290" s="8">
        <v>0.00089999999999999998</v>
      </c>
      <c r="L290" s="52"/>
    </row>
    <row r="291" spans="1:12" ht="12.75">
      <c r="A291" s="52"/>
      <c r="B291" s="6" t="s">
        <v>3893</v>
      </c>
      <c r="C291" s="17">
        <v>707785994</v>
      </c>
      <c r="D291" s="6" t="s">
        <v>2617</v>
      </c>
      <c r="E291" s="6" t="s">
        <v>3558</v>
      </c>
      <c r="F291" s="6" t="s">
        <v>49</v>
      </c>
      <c r="G291" s="7">
        <v>522540.25</v>
      </c>
      <c r="H291" s="7">
        <v>100.14</v>
      </c>
      <c r="I291" s="7">
        <v>1843.8</v>
      </c>
      <c r="J291" s="8">
        <v>0.2392</v>
      </c>
      <c r="K291" s="8">
        <v>0.0011000000000000001</v>
      </c>
      <c r="L291" s="52"/>
    </row>
    <row r="292" spans="1:12" ht="12.75">
      <c r="A292" s="52"/>
      <c r="B292" s="6" t="s">
        <v>3894</v>
      </c>
      <c r="C292" s="17">
        <v>707786000</v>
      </c>
      <c r="D292" s="6" t="s">
        <v>2617</v>
      </c>
      <c r="E292" s="6" t="s">
        <v>3560</v>
      </c>
      <c r="F292" s="6" t="s">
        <v>49</v>
      </c>
      <c r="G292" s="7">
        <v>-48434.970000000001</v>
      </c>
      <c r="H292" s="7">
        <v>100.14</v>
      </c>
      <c r="I292" s="7">
        <v>-170.90000000000001</v>
      </c>
      <c r="J292" s="8">
        <v>-0.022200000000000001</v>
      </c>
      <c r="K292" s="8">
        <v>-0.00010000000000000001</v>
      </c>
      <c r="L292" s="52"/>
    </row>
    <row r="293" spans="1:12" ht="12.75">
      <c r="A293" s="52"/>
      <c r="B293" s="6" t="s">
        <v>3895</v>
      </c>
      <c r="C293" s="17">
        <v>707786018</v>
      </c>
      <c r="D293" s="6" t="s">
        <v>2617</v>
      </c>
      <c r="E293" s="6" t="s">
        <v>3643</v>
      </c>
      <c r="F293" s="6" t="s">
        <v>49</v>
      </c>
      <c r="G293" s="7">
        <v>-32911.849999999999</v>
      </c>
      <c r="H293" s="7">
        <v>100.14</v>
      </c>
      <c r="I293" s="7">
        <v>-116.13</v>
      </c>
      <c r="J293" s="8">
        <v>-0.015100000000000001</v>
      </c>
      <c r="K293" s="8">
        <v>-0.00010000000000000001</v>
      </c>
      <c r="L293" s="52"/>
    </row>
    <row r="294" spans="1:12" ht="12.75">
      <c r="A294" s="52"/>
      <c r="B294" s="6" t="s">
        <v>3896</v>
      </c>
      <c r="C294" s="17">
        <v>707786026</v>
      </c>
      <c r="D294" s="6" t="s">
        <v>2617</v>
      </c>
      <c r="E294" s="6" t="s">
        <v>3535</v>
      </c>
      <c r="F294" s="6" t="s">
        <v>49</v>
      </c>
      <c r="G294" s="7">
        <v>-36326.230000000003</v>
      </c>
      <c r="H294" s="7">
        <v>100.14</v>
      </c>
      <c r="I294" s="7">
        <v>-128.18000000000001</v>
      </c>
      <c r="J294" s="8">
        <v>-0.0166</v>
      </c>
      <c r="K294" s="8">
        <v>-0.00010000000000000001</v>
      </c>
      <c r="L294" s="52"/>
    </row>
    <row r="295" spans="1:12" ht="12.75">
      <c r="A295" s="52"/>
      <c r="B295" s="6" t="s">
        <v>3897</v>
      </c>
      <c r="C295" s="17">
        <v>707786034</v>
      </c>
      <c r="D295" s="6" t="s">
        <v>2617</v>
      </c>
      <c r="E295" s="6" t="s">
        <v>3674</v>
      </c>
      <c r="F295" s="6" t="s">
        <v>49</v>
      </c>
      <c r="G295" s="7">
        <v>-49871.720000000001</v>
      </c>
      <c r="H295" s="7">
        <v>100.14</v>
      </c>
      <c r="I295" s="7">
        <v>-175.97</v>
      </c>
      <c r="J295" s="8">
        <v>-0.022800000000000001</v>
      </c>
      <c r="K295" s="8">
        <v>-0.00010000000000000001</v>
      </c>
      <c r="L295" s="52"/>
    </row>
    <row r="296" spans="1:12" ht="12.75">
      <c r="A296" s="52"/>
      <c r="B296" s="6" t="s">
        <v>3898</v>
      </c>
      <c r="C296" s="17">
        <v>707786042</v>
      </c>
      <c r="D296" s="6" t="s">
        <v>2617</v>
      </c>
      <c r="E296" s="6" t="s">
        <v>3899</v>
      </c>
      <c r="F296" s="6" t="s">
        <v>49</v>
      </c>
      <c r="G296" s="7">
        <v>-18163.110000000001</v>
      </c>
      <c r="H296" s="7">
        <v>100.14</v>
      </c>
      <c r="I296" s="7">
        <v>-64.090000000000003</v>
      </c>
      <c r="J296" s="8">
        <v>-0.0083000000000000001</v>
      </c>
      <c r="K296" s="8">
        <v>0</v>
      </c>
      <c r="L296" s="52"/>
    </row>
    <row r="297" spans="1:12" ht="12.75">
      <c r="A297" s="52"/>
      <c r="B297" s="6" t="s">
        <v>3900</v>
      </c>
      <c r="C297" s="17">
        <v>707782504</v>
      </c>
      <c r="D297" s="6" t="s">
        <v>2617</v>
      </c>
      <c r="E297" s="6" t="s">
        <v>3539</v>
      </c>
      <c r="F297" s="6" t="s">
        <v>49</v>
      </c>
      <c r="G297" s="7">
        <v>-145304.92000000001</v>
      </c>
      <c r="H297" s="7">
        <v>100.14</v>
      </c>
      <c r="I297" s="7">
        <v>-512.71000000000004</v>
      </c>
      <c r="J297" s="8">
        <v>-0.066500000000000004</v>
      </c>
      <c r="K297" s="8">
        <v>-0.00029999999999999997</v>
      </c>
      <c r="L297" s="52"/>
    </row>
    <row r="298" spans="1:12" ht="12.75">
      <c r="A298" s="52"/>
      <c r="B298" s="6" t="s">
        <v>3901</v>
      </c>
      <c r="C298" s="17">
        <v>707782512</v>
      </c>
      <c r="D298" s="6" t="s">
        <v>2617</v>
      </c>
      <c r="E298" s="6" t="s">
        <v>3626</v>
      </c>
      <c r="F298" s="6" t="s">
        <v>49</v>
      </c>
      <c r="G298" s="7">
        <v>-132870.38000000001</v>
      </c>
      <c r="H298" s="7">
        <v>100.14</v>
      </c>
      <c r="I298" s="7">
        <v>-468.83999999999998</v>
      </c>
      <c r="J298" s="8">
        <v>-0.0608</v>
      </c>
      <c r="K298" s="8">
        <v>-0.00029999999999999997</v>
      </c>
      <c r="L298" s="52"/>
    </row>
    <row r="299" spans="1:12" ht="12.75">
      <c r="A299" s="52"/>
      <c r="B299" s="6" t="s">
        <v>3902</v>
      </c>
      <c r="C299" s="17">
        <v>707769444</v>
      </c>
      <c r="D299" s="6" t="s">
        <v>2617</v>
      </c>
      <c r="E299" s="6" t="s">
        <v>3715</v>
      </c>
      <c r="F299" s="6" t="s">
        <v>49</v>
      </c>
      <c r="G299" s="7">
        <v>-145304.92000000001</v>
      </c>
      <c r="H299" s="7">
        <v>100.14</v>
      </c>
      <c r="I299" s="7">
        <v>-512.71000000000004</v>
      </c>
      <c r="J299" s="8">
        <v>-0.066500000000000004</v>
      </c>
      <c r="K299" s="8">
        <v>-0.00029999999999999997</v>
      </c>
      <c r="L299" s="52"/>
    </row>
    <row r="300" spans="1:12" ht="12.75">
      <c r="A300" s="52"/>
      <c r="B300" s="6" t="s">
        <v>3902</v>
      </c>
      <c r="C300" s="17">
        <v>707769436</v>
      </c>
      <c r="D300" s="6" t="s">
        <v>2617</v>
      </c>
      <c r="E300" s="6" t="s">
        <v>3715</v>
      </c>
      <c r="F300" s="6" t="s">
        <v>49</v>
      </c>
      <c r="G300" s="7">
        <v>114958.86</v>
      </c>
      <c r="H300" s="7">
        <v>100.14</v>
      </c>
      <c r="I300" s="7">
        <v>405.63999999999999</v>
      </c>
      <c r="J300" s="8">
        <v>0.052600000000000001</v>
      </c>
      <c r="K300" s="8">
        <v>0.00020000000000000001</v>
      </c>
      <c r="L300" s="52"/>
    </row>
    <row r="301" spans="1:12" ht="12.75">
      <c r="A301" s="52"/>
      <c r="B301" s="6" t="s">
        <v>3903</v>
      </c>
      <c r="C301" s="17">
        <v>707782520</v>
      </c>
      <c r="D301" s="6" t="s">
        <v>2617</v>
      </c>
      <c r="E301" s="6" t="s">
        <v>3885</v>
      </c>
      <c r="F301" s="6" t="s">
        <v>49</v>
      </c>
      <c r="G301" s="7">
        <v>-48434.970000000001</v>
      </c>
      <c r="H301" s="7">
        <v>100.14</v>
      </c>
      <c r="I301" s="7">
        <v>-170.90000000000001</v>
      </c>
      <c r="J301" s="8">
        <v>-0.022200000000000001</v>
      </c>
      <c r="K301" s="8">
        <v>-0.00010000000000000001</v>
      </c>
      <c r="L301" s="52"/>
    </row>
    <row r="302" spans="1:12" ht="12.75">
      <c r="A302" s="52"/>
      <c r="B302" s="6" t="s">
        <v>3904</v>
      </c>
      <c r="C302" s="17">
        <v>707773032</v>
      </c>
      <c r="D302" s="6" t="s">
        <v>2617</v>
      </c>
      <c r="E302" s="6" t="s">
        <v>3905</v>
      </c>
      <c r="F302" s="6" t="s">
        <v>49</v>
      </c>
      <c r="G302" s="7">
        <v>-90815.580000000002</v>
      </c>
      <c r="H302" s="7">
        <v>100.14</v>
      </c>
      <c r="I302" s="7">
        <v>-320.44999999999999</v>
      </c>
      <c r="J302" s="8">
        <v>-0.041599999999999998</v>
      </c>
      <c r="K302" s="8">
        <v>-0.00020000000000000001</v>
      </c>
      <c r="L302" s="52"/>
    </row>
    <row r="303" spans="1:12" ht="12.75">
      <c r="A303" s="52"/>
      <c r="B303" s="6" t="s">
        <v>3906</v>
      </c>
      <c r="C303" s="17">
        <v>707773040</v>
      </c>
      <c r="D303" s="6" t="s">
        <v>2617</v>
      </c>
      <c r="E303" s="6" t="s">
        <v>3907</v>
      </c>
      <c r="F303" s="6" t="s">
        <v>49</v>
      </c>
      <c r="G303" s="7">
        <v>-254283.62</v>
      </c>
      <c r="H303" s="7">
        <v>100.14</v>
      </c>
      <c r="I303" s="7">
        <v>-897.25</v>
      </c>
      <c r="J303" s="8">
        <v>-0.1164</v>
      </c>
      <c r="K303" s="8">
        <v>-0.00050000000000000001</v>
      </c>
      <c r="L303" s="52"/>
    </row>
    <row r="304" spans="1:12" ht="12.75">
      <c r="A304" s="52"/>
      <c r="B304" s="6" t="s">
        <v>3908</v>
      </c>
      <c r="C304" s="17">
        <v>707782538</v>
      </c>
      <c r="D304" s="6" t="s">
        <v>2617</v>
      </c>
      <c r="E304" s="6" t="s">
        <v>3608</v>
      </c>
      <c r="F304" s="6" t="s">
        <v>49</v>
      </c>
      <c r="G304" s="7">
        <v>-36326.230000000003</v>
      </c>
      <c r="H304" s="7">
        <v>100.14</v>
      </c>
      <c r="I304" s="7">
        <v>-128.18000000000001</v>
      </c>
      <c r="J304" s="8">
        <v>-0.0166</v>
      </c>
      <c r="K304" s="8">
        <v>-0.00010000000000000001</v>
      </c>
      <c r="L304" s="52"/>
    </row>
    <row r="305" spans="1:12" ht="12.75">
      <c r="A305" s="52"/>
      <c r="B305" s="6" t="s">
        <v>3909</v>
      </c>
      <c r="C305" s="17">
        <v>707782546</v>
      </c>
      <c r="D305" s="6" t="s">
        <v>2617</v>
      </c>
      <c r="E305" s="6" t="s">
        <v>3529</v>
      </c>
      <c r="F305" s="6" t="s">
        <v>49</v>
      </c>
      <c r="G305" s="7">
        <v>-36326.230000000003</v>
      </c>
      <c r="H305" s="7">
        <v>100.14</v>
      </c>
      <c r="I305" s="7">
        <v>-128.18000000000001</v>
      </c>
      <c r="J305" s="8">
        <v>-0.0166</v>
      </c>
      <c r="K305" s="8">
        <v>-0.00010000000000000001</v>
      </c>
      <c r="L305" s="52"/>
    </row>
    <row r="306" spans="1:12" ht="12.75">
      <c r="A306" s="52"/>
      <c r="B306" s="6" t="s">
        <v>3910</v>
      </c>
      <c r="C306" s="17">
        <v>707786059</v>
      </c>
      <c r="D306" s="6" t="s">
        <v>2617</v>
      </c>
      <c r="E306" s="6" t="s">
        <v>3605</v>
      </c>
      <c r="F306" s="6" t="s">
        <v>49</v>
      </c>
      <c r="G306" s="7">
        <v>-76941.220000000001</v>
      </c>
      <c r="H306" s="7">
        <v>100.02</v>
      </c>
      <c r="I306" s="7">
        <v>-271.16000000000003</v>
      </c>
      <c r="J306" s="8">
        <v>-0.035200000000000002</v>
      </c>
      <c r="K306" s="8">
        <v>-0.00020000000000000001</v>
      </c>
      <c r="L306" s="52"/>
    </row>
    <row r="307" spans="1:12" ht="12.75">
      <c r="A307" s="52"/>
      <c r="B307" s="6" t="s">
        <v>3911</v>
      </c>
      <c r="C307" s="17">
        <v>707773073</v>
      </c>
      <c r="D307" s="6" t="s">
        <v>2617</v>
      </c>
      <c r="E307" s="6" t="s">
        <v>3912</v>
      </c>
      <c r="F307" s="6" t="s">
        <v>49</v>
      </c>
      <c r="G307" s="7">
        <v>54013.230000000003</v>
      </c>
      <c r="H307" s="7">
        <v>100.02</v>
      </c>
      <c r="I307" s="7">
        <v>190.36000000000001</v>
      </c>
      <c r="J307" s="8">
        <v>0.0247</v>
      </c>
      <c r="K307" s="8">
        <v>0.00010000000000000001</v>
      </c>
      <c r="L307" s="52"/>
    </row>
    <row r="308" spans="1:12" ht="12.75">
      <c r="A308" s="52"/>
      <c r="B308" s="6" t="s">
        <v>3913</v>
      </c>
      <c r="C308" s="17">
        <v>707769519</v>
      </c>
      <c r="D308" s="6" t="s">
        <v>2617</v>
      </c>
      <c r="E308" s="6" t="s">
        <v>3595</v>
      </c>
      <c r="F308" s="6" t="s">
        <v>49</v>
      </c>
      <c r="G308" s="7">
        <v>-41967.940000000002</v>
      </c>
      <c r="H308" s="7">
        <v>100.02</v>
      </c>
      <c r="I308" s="7">
        <v>-147.91</v>
      </c>
      <c r="J308" s="8">
        <v>-0.019199999999999998</v>
      </c>
      <c r="K308" s="8">
        <v>-0.00010000000000000001</v>
      </c>
      <c r="L308" s="52"/>
    </row>
    <row r="309" spans="1:12" ht="12.75">
      <c r="A309" s="52"/>
      <c r="B309" s="6" t="s">
        <v>3914</v>
      </c>
      <c r="C309" s="17">
        <v>707764932</v>
      </c>
      <c r="D309" s="6" t="s">
        <v>2617</v>
      </c>
      <c r="E309" s="22">
        <v>44468</v>
      </c>
      <c r="F309" s="6" t="s">
        <v>49</v>
      </c>
      <c r="G309" s="7">
        <v>-747029.33999999997</v>
      </c>
      <c r="H309" s="7">
        <v>100.02</v>
      </c>
      <c r="I309" s="7">
        <v>-2632.7600000000002</v>
      </c>
      <c r="J309" s="8">
        <v>-0.34160000000000001</v>
      </c>
      <c r="K309" s="8">
        <v>-0.0016000000000000001</v>
      </c>
      <c r="L309" s="52"/>
    </row>
    <row r="310" spans="1:12" ht="12.75">
      <c r="A310" s="52"/>
      <c r="B310" s="6" t="s">
        <v>3914</v>
      </c>
      <c r="C310" s="17">
        <v>707764940</v>
      </c>
      <c r="D310" s="6" t="s">
        <v>2617</v>
      </c>
      <c r="E310" s="22">
        <v>44468</v>
      </c>
      <c r="F310" s="6" t="s">
        <v>49</v>
      </c>
      <c r="G310" s="7">
        <v>336785.96000000002</v>
      </c>
      <c r="H310" s="7">
        <v>100.02</v>
      </c>
      <c r="I310" s="7">
        <v>1186.9400000000001</v>
      </c>
      <c r="J310" s="8">
        <v>0.154</v>
      </c>
      <c r="K310" s="8">
        <v>0.00069999999999999999</v>
      </c>
      <c r="L310" s="52"/>
    </row>
    <row r="311" spans="1:12" ht="12.75">
      <c r="A311" s="52"/>
      <c r="B311" s="6" t="s">
        <v>3915</v>
      </c>
      <c r="C311" s="17">
        <v>707786067</v>
      </c>
      <c r="D311" s="6" t="s">
        <v>2617</v>
      </c>
      <c r="E311" s="6" t="s">
        <v>3653</v>
      </c>
      <c r="F311" s="6" t="s">
        <v>49</v>
      </c>
      <c r="G311" s="7">
        <v>-84761.559999999998</v>
      </c>
      <c r="H311" s="7">
        <v>100.31</v>
      </c>
      <c r="I311" s="7">
        <v>-299.58999999999997</v>
      </c>
      <c r="J311" s="8">
        <v>-0.038899999999999997</v>
      </c>
      <c r="K311" s="8">
        <v>-0.00020000000000000001</v>
      </c>
      <c r="L311" s="52"/>
    </row>
    <row r="312" spans="1:12" ht="12.75">
      <c r="A312" s="52"/>
      <c r="B312" s="6" t="s">
        <v>3916</v>
      </c>
      <c r="C312" s="17">
        <v>707786075</v>
      </c>
      <c r="D312" s="6" t="s">
        <v>2617</v>
      </c>
      <c r="E312" s="6" t="s">
        <v>1</v>
      </c>
      <c r="F312" s="6" t="s">
        <v>49</v>
      </c>
      <c r="G312" s="7">
        <v>48961.459999999999</v>
      </c>
      <c r="H312" s="7">
        <v>100</v>
      </c>
      <c r="I312" s="7">
        <v>172.52000000000001</v>
      </c>
      <c r="J312" s="8">
        <v>0.0224</v>
      </c>
      <c r="K312" s="8">
        <v>0.00010000000000000001</v>
      </c>
      <c r="L312" s="52"/>
    </row>
    <row r="313" spans="1:12" ht="12.75">
      <c r="A313" s="52"/>
      <c r="B313" s="6" t="s">
        <v>3917</v>
      </c>
      <c r="C313" s="17">
        <v>707786083</v>
      </c>
      <c r="D313" s="6" t="s">
        <v>2617</v>
      </c>
      <c r="E313" s="6" t="s">
        <v>3669</v>
      </c>
      <c r="F313" s="6" t="s">
        <v>49</v>
      </c>
      <c r="G313" s="7">
        <v>-185433.54000000001</v>
      </c>
      <c r="H313" s="7">
        <v>100.31</v>
      </c>
      <c r="I313" s="7">
        <v>-655.41999999999996</v>
      </c>
      <c r="J313" s="8">
        <v>-0.085000000000000006</v>
      </c>
      <c r="K313" s="8">
        <v>-0.00040000000000000002</v>
      </c>
      <c r="L313" s="52"/>
    </row>
    <row r="314" spans="1:12" ht="12.75">
      <c r="A314" s="52"/>
      <c r="B314" s="6" t="s">
        <v>3918</v>
      </c>
      <c r="C314" s="17">
        <v>707777538</v>
      </c>
      <c r="D314" s="6" t="s">
        <v>2617</v>
      </c>
      <c r="E314" s="6" t="s">
        <v>3489</v>
      </c>
      <c r="F314" s="6" t="s">
        <v>49</v>
      </c>
      <c r="G314" s="7">
        <v>-1667103.99</v>
      </c>
      <c r="H314" s="7">
        <v>100.31</v>
      </c>
      <c r="I314" s="7">
        <v>-5892.4200000000001</v>
      </c>
      <c r="J314" s="8">
        <v>-0.76449999999999996</v>
      </c>
      <c r="K314" s="8">
        <v>-0.0035999999999999999</v>
      </c>
      <c r="L314" s="52"/>
    </row>
    <row r="315" spans="1:12" ht="12.75">
      <c r="A315" s="52"/>
      <c r="B315" s="6" t="s">
        <v>3919</v>
      </c>
      <c r="C315" s="17">
        <v>707782553</v>
      </c>
      <c r="D315" s="6" t="s">
        <v>2617</v>
      </c>
      <c r="E315" s="6" t="s">
        <v>3885</v>
      </c>
      <c r="F315" s="6" t="s">
        <v>49</v>
      </c>
      <c r="G315" s="7">
        <v>-26752</v>
      </c>
      <c r="H315" s="7">
        <v>100.31</v>
      </c>
      <c r="I315" s="7">
        <v>-94.560000000000002</v>
      </c>
      <c r="J315" s="8">
        <v>-0.0123</v>
      </c>
      <c r="K315" s="8">
        <v>-0.00010000000000000001</v>
      </c>
      <c r="L315" s="52"/>
    </row>
    <row r="316" spans="1:12" ht="12.75">
      <c r="A316" s="52"/>
      <c r="B316" s="6" t="s">
        <v>3920</v>
      </c>
      <c r="C316" s="17">
        <v>707786109</v>
      </c>
      <c r="D316" s="6" t="s">
        <v>2617</v>
      </c>
      <c r="E316" s="6" t="s">
        <v>1</v>
      </c>
      <c r="F316" s="6" t="s">
        <v>100</v>
      </c>
      <c r="G316" s="7">
        <v>126183.49000000001</v>
      </c>
      <c r="H316" s="7">
        <v>100</v>
      </c>
      <c r="I316" s="7">
        <v>126.18000000000001</v>
      </c>
      <c r="J316" s="8">
        <v>0.016400000000000001</v>
      </c>
      <c r="K316" s="8">
        <v>0.00010000000000000001</v>
      </c>
      <c r="L316" s="52"/>
    </row>
    <row r="317" spans="1:12" ht="12.75">
      <c r="A317" s="52"/>
      <c r="B317" s="6" t="s">
        <v>3921</v>
      </c>
      <c r="C317" s="17">
        <v>707777546</v>
      </c>
      <c r="D317" s="6" t="s">
        <v>2617</v>
      </c>
      <c r="E317" s="6" t="s">
        <v>3564</v>
      </c>
      <c r="F317" s="6" t="s">
        <v>100</v>
      </c>
      <c r="G317" s="7">
        <v>-48670.279999999999</v>
      </c>
      <c r="H317" s="7">
        <v>99.790000000000006</v>
      </c>
      <c r="I317" s="7">
        <v>-48.57</v>
      </c>
      <c r="J317" s="8">
        <v>-0.0063</v>
      </c>
      <c r="K317" s="8">
        <v>0</v>
      </c>
      <c r="L317" s="52"/>
    </row>
    <row r="318" spans="1:12" ht="12.75">
      <c r="A318" s="52"/>
      <c r="B318" s="6" t="s">
        <v>3922</v>
      </c>
      <c r="C318" s="17">
        <v>707782561</v>
      </c>
      <c r="D318" s="6" t="s">
        <v>2617</v>
      </c>
      <c r="E318" s="6" t="s">
        <v>3439</v>
      </c>
      <c r="F318" s="6" t="s">
        <v>100</v>
      </c>
      <c r="G318" s="7">
        <v>-73005.399999999994</v>
      </c>
      <c r="H318" s="7">
        <v>99.790000000000006</v>
      </c>
      <c r="I318" s="7">
        <v>-72.849999999999994</v>
      </c>
      <c r="J318" s="8">
        <v>-0.0094999999999999998</v>
      </c>
      <c r="K318" s="8">
        <v>0</v>
      </c>
      <c r="L318" s="52"/>
    </row>
    <row r="319" spans="1:12" ht="12.75">
      <c r="A319" s="52"/>
      <c r="B319" s="6" t="s">
        <v>3923</v>
      </c>
      <c r="C319" s="17">
        <v>707782579</v>
      </c>
      <c r="D319" s="6" t="s">
        <v>2617</v>
      </c>
      <c r="E319" s="6" t="s">
        <v>3554</v>
      </c>
      <c r="F319" s="6" t="s">
        <v>100</v>
      </c>
      <c r="G319" s="7">
        <v>-38936.199999999997</v>
      </c>
      <c r="H319" s="7">
        <v>99.790000000000006</v>
      </c>
      <c r="I319" s="7">
        <v>-38.850000000000001</v>
      </c>
      <c r="J319" s="8">
        <v>-0.0050000000000000001</v>
      </c>
      <c r="K319" s="8">
        <v>0</v>
      </c>
      <c r="L319" s="52"/>
    </row>
    <row r="320" spans="1:12" ht="12.75">
      <c r="A320" s="52"/>
      <c r="B320" s="6" t="s">
        <v>3924</v>
      </c>
      <c r="C320" s="17">
        <v>707782587</v>
      </c>
      <c r="D320" s="6" t="s">
        <v>2617</v>
      </c>
      <c r="E320" s="6" t="s">
        <v>3925</v>
      </c>
      <c r="F320" s="6" t="s">
        <v>100</v>
      </c>
      <c r="G320" s="7">
        <v>-73005.399999999994</v>
      </c>
      <c r="H320" s="7">
        <v>99.790000000000006</v>
      </c>
      <c r="I320" s="7">
        <v>-72.849999999999994</v>
      </c>
      <c r="J320" s="8">
        <v>-0.0094999999999999998</v>
      </c>
      <c r="K320" s="8">
        <v>0</v>
      </c>
      <c r="L320" s="52"/>
    </row>
    <row r="321" spans="1:12" ht="12.75">
      <c r="A321" s="52"/>
      <c r="B321" s="6" t="s">
        <v>3926</v>
      </c>
      <c r="C321" s="17">
        <v>707782595</v>
      </c>
      <c r="D321" s="6" t="s">
        <v>2617</v>
      </c>
      <c r="E321" s="6" t="s">
        <v>3927</v>
      </c>
      <c r="F321" s="6" t="s">
        <v>100</v>
      </c>
      <c r="G321" s="7">
        <v>-24335.119999999999</v>
      </c>
      <c r="H321" s="7">
        <v>99.790000000000006</v>
      </c>
      <c r="I321" s="7">
        <v>-24.280000000000001</v>
      </c>
      <c r="J321" s="8">
        <v>-0.0032000000000000002</v>
      </c>
      <c r="K321" s="8">
        <v>0</v>
      </c>
      <c r="L321" s="52"/>
    </row>
    <row r="322" spans="1:12" ht="12.75">
      <c r="A322" s="52"/>
      <c r="B322" s="6" t="s">
        <v>3928</v>
      </c>
      <c r="C322" s="17">
        <v>707777561</v>
      </c>
      <c r="D322" s="6" t="s">
        <v>2617</v>
      </c>
      <c r="E322" s="6" t="s">
        <v>3754</v>
      </c>
      <c r="F322" s="6" t="s">
        <v>100</v>
      </c>
      <c r="G322" s="7">
        <v>304931.59999999998</v>
      </c>
      <c r="H322" s="7">
        <v>99.790000000000006</v>
      </c>
      <c r="I322" s="7">
        <v>304.29000000000002</v>
      </c>
      <c r="J322" s="8">
        <v>0.0395</v>
      </c>
      <c r="K322" s="8">
        <v>0.00020000000000000001</v>
      </c>
      <c r="L322" s="52"/>
    </row>
    <row r="323" spans="1:12" ht="12.75">
      <c r="A323" s="52"/>
      <c r="B323" s="6" t="s">
        <v>3928</v>
      </c>
      <c r="C323" s="17">
        <v>707777553</v>
      </c>
      <c r="D323" s="6" t="s">
        <v>2617</v>
      </c>
      <c r="E323" s="6" t="s">
        <v>3754</v>
      </c>
      <c r="F323" s="6" t="s">
        <v>100</v>
      </c>
      <c r="G323" s="7">
        <v>-8643871.6699999999</v>
      </c>
      <c r="H323" s="7">
        <v>99.790000000000006</v>
      </c>
      <c r="I323" s="7">
        <v>-8625.7199999999993</v>
      </c>
      <c r="J323" s="8">
        <v>-1.1191</v>
      </c>
      <c r="K323" s="8">
        <v>-0.0053</v>
      </c>
      <c r="L323" s="52"/>
    </row>
    <row r="324" spans="1:12" ht="12.75">
      <c r="A324" s="52"/>
      <c r="B324" s="6" t="s">
        <v>3929</v>
      </c>
      <c r="C324" s="17">
        <v>707777579</v>
      </c>
      <c r="D324" s="6" t="s">
        <v>2617</v>
      </c>
      <c r="E324" s="6" t="s">
        <v>3720</v>
      </c>
      <c r="F324" s="6" t="s">
        <v>100</v>
      </c>
      <c r="G324" s="7">
        <v>-24335.119999999999</v>
      </c>
      <c r="H324" s="7">
        <v>99.790000000000006</v>
      </c>
      <c r="I324" s="7">
        <v>-24.280000000000001</v>
      </c>
      <c r="J324" s="8">
        <v>-0.0032000000000000002</v>
      </c>
      <c r="K324" s="8">
        <v>0</v>
      </c>
      <c r="L324" s="52"/>
    </row>
    <row r="325" spans="1:12" ht="12.75">
      <c r="A325" s="52"/>
      <c r="B325" s="6" t="s">
        <v>3929</v>
      </c>
      <c r="C325" s="17">
        <v>707782603</v>
      </c>
      <c r="D325" s="6" t="s">
        <v>2617</v>
      </c>
      <c r="E325" s="6" t="s">
        <v>3448</v>
      </c>
      <c r="F325" s="6" t="s">
        <v>100</v>
      </c>
      <c r="G325" s="7">
        <v>-97340.520000000004</v>
      </c>
      <c r="H325" s="7">
        <v>99.790000000000006</v>
      </c>
      <c r="I325" s="7">
        <v>-97.140000000000001</v>
      </c>
      <c r="J325" s="8">
        <v>-0.0126</v>
      </c>
      <c r="K325" s="8">
        <v>-0.00010000000000000001</v>
      </c>
      <c r="L325" s="52"/>
    </row>
    <row r="326" spans="1:12" ht="12.75">
      <c r="A326" s="52"/>
      <c r="B326" s="6" t="s">
        <v>3930</v>
      </c>
      <c r="C326" s="17">
        <v>707782611</v>
      </c>
      <c r="D326" s="6" t="s">
        <v>2617</v>
      </c>
      <c r="E326" s="6" t="s">
        <v>3675</v>
      </c>
      <c r="F326" s="6" t="s">
        <v>100</v>
      </c>
      <c r="G326" s="7">
        <v>-97340.520000000004</v>
      </c>
      <c r="H326" s="7">
        <v>99.790000000000006</v>
      </c>
      <c r="I326" s="7">
        <v>-97.140000000000001</v>
      </c>
      <c r="J326" s="8">
        <v>-0.0126</v>
      </c>
      <c r="K326" s="8">
        <v>-0.00010000000000000001</v>
      </c>
      <c r="L326" s="52"/>
    </row>
    <row r="327" spans="1:12" ht="12.75">
      <c r="A327" s="52"/>
      <c r="B327" s="6" t="s">
        <v>3931</v>
      </c>
      <c r="C327" s="17">
        <v>707760351</v>
      </c>
      <c r="D327" s="6" t="s">
        <v>2617</v>
      </c>
      <c r="E327" s="22">
        <v>44405</v>
      </c>
      <c r="F327" s="6" t="s">
        <v>100</v>
      </c>
      <c r="G327" s="7">
        <v>1795730.23</v>
      </c>
      <c r="H327" s="7">
        <v>100.14</v>
      </c>
      <c r="I327" s="7">
        <v>1798.24</v>
      </c>
      <c r="J327" s="8">
        <v>0.23330000000000001</v>
      </c>
      <c r="K327" s="8">
        <v>0.0011000000000000001</v>
      </c>
      <c r="L327" s="52"/>
    </row>
    <row r="328" spans="1:12" ht="12.75">
      <c r="A328" s="52"/>
      <c r="B328" s="6" t="s">
        <v>3932</v>
      </c>
      <c r="C328" s="17">
        <v>707765095</v>
      </c>
      <c r="D328" s="6" t="s">
        <v>2617</v>
      </c>
      <c r="E328" s="22">
        <v>44452</v>
      </c>
      <c r="F328" s="6" t="s">
        <v>100</v>
      </c>
      <c r="G328" s="7">
        <v>347661.26000000001</v>
      </c>
      <c r="H328" s="7">
        <v>100.14</v>
      </c>
      <c r="I328" s="7">
        <v>348.14999999999998</v>
      </c>
      <c r="J328" s="8">
        <v>0.045199999999999997</v>
      </c>
      <c r="K328" s="8">
        <v>0.00020000000000000001</v>
      </c>
      <c r="L328" s="52"/>
    </row>
    <row r="329" spans="1:12" ht="12.75">
      <c r="A329" s="52"/>
      <c r="B329" s="6" t="s">
        <v>3933</v>
      </c>
      <c r="C329" s="17">
        <v>707769915</v>
      </c>
      <c r="D329" s="6" t="s">
        <v>2617</v>
      </c>
      <c r="E329" s="6" t="s">
        <v>3934</v>
      </c>
      <c r="F329" s="6" t="s">
        <v>100</v>
      </c>
      <c r="G329" s="7">
        <v>-310878.91999999998</v>
      </c>
      <c r="H329" s="7">
        <v>100.14</v>
      </c>
      <c r="I329" s="7">
        <v>-311.31</v>
      </c>
      <c r="J329" s="8">
        <v>-0.040399999999999998</v>
      </c>
      <c r="K329" s="8">
        <v>-0.00020000000000000001</v>
      </c>
      <c r="L329" s="52"/>
    </row>
    <row r="330" spans="1:12" ht="12.75">
      <c r="A330" s="52"/>
      <c r="B330" s="6" t="s">
        <v>3935</v>
      </c>
      <c r="C330" s="17">
        <v>707773388</v>
      </c>
      <c r="D330" s="6" t="s">
        <v>2617</v>
      </c>
      <c r="E330" s="6" t="s">
        <v>3497</v>
      </c>
      <c r="F330" s="6" t="s">
        <v>100</v>
      </c>
      <c r="G330" s="7">
        <v>-428854.88</v>
      </c>
      <c r="H330" s="7">
        <v>100.14</v>
      </c>
      <c r="I330" s="7">
        <v>-429.45999999999998</v>
      </c>
      <c r="J330" s="8">
        <v>-0.0557</v>
      </c>
      <c r="K330" s="8">
        <v>-0.00029999999999999997</v>
      </c>
      <c r="L330" s="52"/>
    </row>
    <row r="331" spans="1:12" ht="12.75">
      <c r="A331" s="52"/>
      <c r="B331" s="6" t="s">
        <v>3936</v>
      </c>
      <c r="C331" s="17">
        <v>707777744</v>
      </c>
      <c r="D331" s="6" t="s">
        <v>2617</v>
      </c>
      <c r="E331" s="6" t="s">
        <v>3489</v>
      </c>
      <c r="F331" s="6" t="s">
        <v>100</v>
      </c>
      <c r="G331" s="7">
        <v>-61985.059999999998</v>
      </c>
      <c r="H331" s="7">
        <v>100.14</v>
      </c>
      <c r="I331" s="7">
        <v>-62.07</v>
      </c>
      <c r="J331" s="8">
        <v>-0.0080999999999999996</v>
      </c>
      <c r="K331" s="8">
        <v>0</v>
      </c>
      <c r="L331" s="52"/>
    </row>
    <row r="332" spans="1:12" ht="12.75">
      <c r="A332" s="52"/>
      <c r="B332" s="6" t="s">
        <v>3937</v>
      </c>
      <c r="C332" s="17">
        <v>707782793</v>
      </c>
      <c r="D332" s="6" t="s">
        <v>2617</v>
      </c>
      <c r="E332" s="6" t="s">
        <v>3626</v>
      </c>
      <c r="F332" s="6" t="s">
        <v>100</v>
      </c>
      <c r="G332" s="7">
        <v>-193447.88000000001</v>
      </c>
      <c r="H332" s="7">
        <v>100.14</v>
      </c>
      <c r="I332" s="7">
        <v>-193.72</v>
      </c>
      <c r="J332" s="8">
        <v>-0.025100000000000001</v>
      </c>
      <c r="K332" s="8">
        <v>-0.00010000000000000001</v>
      </c>
      <c r="L332" s="52"/>
    </row>
    <row r="333" spans="1:12" ht="12.75">
      <c r="A333" s="52"/>
      <c r="B333" s="6" t="s">
        <v>3938</v>
      </c>
      <c r="C333" s="17">
        <v>707786406</v>
      </c>
      <c r="D333" s="6" t="s">
        <v>2617</v>
      </c>
      <c r="E333" s="6" t="s">
        <v>3669</v>
      </c>
      <c r="F333" s="6" t="s">
        <v>100</v>
      </c>
      <c r="G333" s="7">
        <v>-878689.32999999996</v>
      </c>
      <c r="H333" s="7">
        <v>100.14</v>
      </c>
      <c r="I333" s="7">
        <v>-879.91999999999996</v>
      </c>
      <c r="J333" s="8">
        <v>-0.1142</v>
      </c>
      <c r="K333" s="8">
        <v>-0.00050000000000000001</v>
      </c>
      <c r="L333" s="52"/>
    </row>
    <row r="334" spans="1:12" ht="12.75">
      <c r="A334" s="52"/>
      <c r="B334" s="6" t="s">
        <v>3939</v>
      </c>
      <c r="C334" s="17">
        <v>707786414</v>
      </c>
      <c r="D334" s="6" t="s">
        <v>2617</v>
      </c>
      <c r="E334" s="6" t="s">
        <v>3781</v>
      </c>
      <c r="F334" s="6" t="s">
        <v>100</v>
      </c>
      <c r="G334" s="7">
        <v>-385416.89000000001</v>
      </c>
      <c r="H334" s="7">
        <v>100.14</v>
      </c>
      <c r="I334" s="7">
        <v>-385.95999999999998</v>
      </c>
      <c r="J334" s="8">
        <v>-0.050099999999999999</v>
      </c>
      <c r="K334" s="8">
        <v>-0.00020000000000000001</v>
      </c>
      <c r="L334" s="52"/>
    </row>
    <row r="335" spans="1:12" ht="12.75">
      <c r="A335" s="52"/>
      <c r="B335" s="6" t="s">
        <v>3940</v>
      </c>
      <c r="C335" s="17">
        <v>707786422</v>
      </c>
      <c r="D335" s="6" t="s">
        <v>2617</v>
      </c>
      <c r="E335" s="6" t="s">
        <v>3899</v>
      </c>
      <c r="F335" s="6" t="s">
        <v>100</v>
      </c>
      <c r="G335" s="7">
        <v>-239789.41</v>
      </c>
      <c r="H335" s="7">
        <v>99.200000000000003</v>
      </c>
      <c r="I335" s="7">
        <v>-237.87000000000001</v>
      </c>
      <c r="J335" s="8">
        <v>-0.0309</v>
      </c>
      <c r="K335" s="8">
        <v>-0.00010000000000000001</v>
      </c>
      <c r="L335" s="52"/>
    </row>
    <row r="336" spans="1:12" ht="12.75">
      <c r="A336" s="52"/>
      <c r="B336" s="6" t="s">
        <v>3941</v>
      </c>
      <c r="C336" s="17">
        <v>707777769</v>
      </c>
      <c r="D336" s="6" t="s">
        <v>2617</v>
      </c>
      <c r="E336" s="6" t="s">
        <v>3489</v>
      </c>
      <c r="F336" s="6" t="s">
        <v>100</v>
      </c>
      <c r="G336" s="7">
        <v>-938170.18999999994</v>
      </c>
      <c r="H336" s="7">
        <v>99.400000000000006</v>
      </c>
      <c r="I336" s="7">
        <v>-932.53999999999996</v>
      </c>
      <c r="J336" s="8">
        <v>-0.121</v>
      </c>
      <c r="K336" s="8">
        <v>-0.00059999999999999995</v>
      </c>
      <c r="L336" s="52"/>
    </row>
    <row r="337" spans="1:12" ht="12.75">
      <c r="A337" s="52"/>
      <c r="B337" s="6" t="s">
        <v>3942</v>
      </c>
      <c r="C337" s="17">
        <v>707782801</v>
      </c>
      <c r="D337" s="6" t="s">
        <v>2617</v>
      </c>
      <c r="E337" s="6" t="s">
        <v>3529</v>
      </c>
      <c r="F337" s="6" t="s">
        <v>100</v>
      </c>
      <c r="G337" s="7">
        <v>-64612.260000000002</v>
      </c>
      <c r="H337" s="7">
        <v>99.400000000000006</v>
      </c>
      <c r="I337" s="7">
        <v>-64.219999999999999</v>
      </c>
      <c r="J337" s="8">
        <v>-0.0083000000000000001</v>
      </c>
      <c r="K337" s="8">
        <v>0</v>
      </c>
      <c r="L337" s="52"/>
    </row>
    <row r="338" spans="1:12" ht="12.75">
      <c r="A338" s="52"/>
      <c r="B338" s="6" t="s">
        <v>3943</v>
      </c>
      <c r="C338" s="17">
        <v>707782819</v>
      </c>
      <c r="D338" s="6" t="s">
        <v>2617</v>
      </c>
      <c r="E338" s="6" t="s">
        <v>3626</v>
      </c>
      <c r="F338" s="6" t="s">
        <v>100</v>
      </c>
      <c r="G338" s="7">
        <v>-87872.699999999997</v>
      </c>
      <c r="H338" s="7">
        <v>99.400000000000006</v>
      </c>
      <c r="I338" s="7">
        <v>-87.349999999999994</v>
      </c>
      <c r="J338" s="8">
        <v>-0.011299999999999999</v>
      </c>
      <c r="K338" s="8">
        <v>-0.00010000000000000001</v>
      </c>
      <c r="L338" s="52"/>
    </row>
    <row r="339" spans="1:12" ht="12.75">
      <c r="A339" s="52"/>
      <c r="B339" s="6" t="s">
        <v>3944</v>
      </c>
      <c r="C339" s="17">
        <v>707786430</v>
      </c>
      <c r="D339" s="6" t="s">
        <v>2617</v>
      </c>
      <c r="E339" s="6" t="s">
        <v>3651</v>
      </c>
      <c r="F339" s="6" t="s">
        <v>44</v>
      </c>
      <c r="G339" s="7">
        <v>86278.350000000006</v>
      </c>
      <c r="H339" s="7">
        <v>99.920000000000002</v>
      </c>
      <c r="I339" s="7">
        <v>273.80000000000001</v>
      </c>
      <c r="J339" s="8">
        <v>0.035499999999999997</v>
      </c>
      <c r="K339" s="8">
        <v>0.00020000000000000001</v>
      </c>
      <c r="L339" s="52"/>
    </row>
    <row r="340" spans="1:12" ht="12.75">
      <c r="A340" s="52"/>
      <c r="B340" s="6" t="s">
        <v>3945</v>
      </c>
      <c r="C340" s="17">
        <v>707786448</v>
      </c>
      <c r="D340" s="6" t="s">
        <v>2617</v>
      </c>
      <c r="E340" s="6" t="s">
        <v>3781</v>
      </c>
      <c r="F340" s="6" t="s">
        <v>44</v>
      </c>
      <c r="G340" s="7">
        <v>26680.59</v>
      </c>
      <c r="H340" s="7">
        <v>99.920000000000002</v>
      </c>
      <c r="I340" s="7">
        <v>84.670000000000002</v>
      </c>
      <c r="J340" s="8">
        <v>0.010999999999999999</v>
      </c>
      <c r="K340" s="8">
        <v>0.00010000000000000001</v>
      </c>
      <c r="L340" s="52"/>
    </row>
    <row r="341" spans="1:12" ht="12.75">
      <c r="A341" s="52"/>
      <c r="B341" s="6" t="s">
        <v>3946</v>
      </c>
      <c r="C341" s="17">
        <v>707786455</v>
      </c>
      <c r="D341" s="6" t="s">
        <v>2617</v>
      </c>
      <c r="E341" s="6" t="s">
        <v>3664</v>
      </c>
      <c r="F341" s="6" t="s">
        <v>44</v>
      </c>
      <c r="G341" s="7">
        <v>46731.290000000001</v>
      </c>
      <c r="H341" s="7">
        <v>99.920000000000002</v>
      </c>
      <c r="I341" s="7">
        <v>148.30000000000001</v>
      </c>
      <c r="J341" s="8">
        <v>0.019199999999999998</v>
      </c>
      <c r="K341" s="8">
        <v>0.00010000000000000001</v>
      </c>
      <c r="L341" s="52"/>
    </row>
    <row r="342" spans="1:12" ht="12.75">
      <c r="A342" s="52"/>
      <c r="B342" s="6" t="s">
        <v>3947</v>
      </c>
      <c r="C342" s="17">
        <v>707786463</v>
      </c>
      <c r="D342" s="6" t="s">
        <v>2617</v>
      </c>
      <c r="E342" s="6" t="s">
        <v>3618</v>
      </c>
      <c r="F342" s="6" t="s">
        <v>44</v>
      </c>
      <c r="G342" s="7">
        <v>53412.75</v>
      </c>
      <c r="H342" s="7">
        <v>99.920000000000002</v>
      </c>
      <c r="I342" s="7">
        <v>169.5</v>
      </c>
      <c r="J342" s="8">
        <v>0.021999999999999999</v>
      </c>
      <c r="K342" s="8">
        <v>0.00010000000000000001</v>
      </c>
      <c r="L342" s="52"/>
    </row>
    <row r="343" spans="1:12" ht="12.75">
      <c r="A343" s="52"/>
      <c r="B343" s="6" t="s">
        <v>3948</v>
      </c>
      <c r="C343" s="17">
        <v>707786471</v>
      </c>
      <c r="D343" s="6" t="s">
        <v>2617</v>
      </c>
      <c r="E343" s="6" t="s">
        <v>3658</v>
      </c>
      <c r="F343" s="6" t="s">
        <v>44</v>
      </c>
      <c r="G343" s="7">
        <v>-467694.25</v>
      </c>
      <c r="H343" s="7">
        <v>99.920000000000002</v>
      </c>
      <c r="I343" s="7">
        <v>-1484.21</v>
      </c>
      <c r="J343" s="8">
        <v>-0.19259999999999999</v>
      </c>
      <c r="K343" s="8">
        <v>-0.00089999999999999998</v>
      </c>
      <c r="L343" s="52"/>
    </row>
    <row r="344" spans="1:12" ht="12.75">
      <c r="A344" s="52"/>
      <c r="B344" s="6" t="s">
        <v>3949</v>
      </c>
      <c r="C344" s="17">
        <v>707786489</v>
      </c>
      <c r="D344" s="6" t="s">
        <v>2617</v>
      </c>
      <c r="E344" s="6" t="s">
        <v>3558</v>
      </c>
      <c r="F344" s="6" t="s">
        <v>44</v>
      </c>
      <c r="G344" s="7">
        <v>-577797.42000000004</v>
      </c>
      <c r="H344" s="7">
        <v>99.920000000000002</v>
      </c>
      <c r="I344" s="7">
        <v>-1833.6199999999999</v>
      </c>
      <c r="J344" s="8">
        <v>-0.2379</v>
      </c>
      <c r="K344" s="8">
        <v>-0.0011000000000000001</v>
      </c>
      <c r="L344" s="52"/>
    </row>
    <row r="345" spans="1:12" ht="12.75">
      <c r="A345" s="52"/>
      <c r="B345" s="6" t="s">
        <v>3950</v>
      </c>
      <c r="C345" s="17">
        <v>707786497</v>
      </c>
      <c r="D345" s="6" t="s">
        <v>2617</v>
      </c>
      <c r="E345" s="6" t="s">
        <v>3560</v>
      </c>
      <c r="F345" s="6" t="s">
        <v>44</v>
      </c>
      <c r="G345" s="7">
        <v>53673.559999999998</v>
      </c>
      <c r="H345" s="7">
        <v>99.920000000000002</v>
      </c>
      <c r="I345" s="7">
        <v>170.33000000000001</v>
      </c>
      <c r="J345" s="8">
        <v>0.022100000000000002</v>
      </c>
      <c r="K345" s="8">
        <v>0.00010000000000000001</v>
      </c>
      <c r="L345" s="52"/>
    </row>
    <row r="346" spans="1:12" ht="12.75">
      <c r="A346" s="52"/>
      <c r="B346" s="6" t="s">
        <v>3951</v>
      </c>
      <c r="C346" s="17">
        <v>707786505</v>
      </c>
      <c r="D346" s="6" t="s">
        <v>2617</v>
      </c>
      <c r="E346" s="6" t="s">
        <v>3643</v>
      </c>
      <c r="F346" s="6" t="s">
        <v>44</v>
      </c>
      <c r="G346" s="7">
        <v>36576.809999999998</v>
      </c>
      <c r="H346" s="7">
        <v>99.920000000000002</v>
      </c>
      <c r="I346" s="7">
        <v>116.08</v>
      </c>
      <c r="J346" s="8">
        <v>0.015100000000000001</v>
      </c>
      <c r="K346" s="8">
        <v>0.00010000000000000001</v>
      </c>
      <c r="L346" s="52"/>
    </row>
    <row r="347" spans="1:12" ht="12.75">
      <c r="A347" s="52"/>
      <c r="B347" s="6" t="s">
        <v>3952</v>
      </c>
      <c r="C347" s="17">
        <v>707786513</v>
      </c>
      <c r="D347" s="6" t="s">
        <v>2617</v>
      </c>
      <c r="E347" s="6" t="s">
        <v>3535</v>
      </c>
      <c r="F347" s="6" t="s">
        <v>44</v>
      </c>
      <c r="G347" s="7">
        <v>40378.669999999998</v>
      </c>
      <c r="H347" s="7">
        <v>99.920000000000002</v>
      </c>
      <c r="I347" s="7">
        <v>128.13999999999999</v>
      </c>
      <c r="J347" s="8">
        <v>0.0166</v>
      </c>
      <c r="K347" s="8">
        <v>0.00010000000000000001</v>
      </c>
      <c r="L347" s="52"/>
    </row>
    <row r="348" spans="1:12" ht="12.75">
      <c r="A348" s="52"/>
      <c r="B348" s="6" t="s">
        <v>3953</v>
      </c>
      <c r="C348" s="17">
        <v>707786521</v>
      </c>
      <c r="D348" s="6" t="s">
        <v>2617</v>
      </c>
      <c r="E348" s="6" t="s">
        <v>3674</v>
      </c>
      <c r="F348" s="6" t="s">
        <v>44</v>
      </c>
      <c r="G348" s="7">
        <v>55583.379999999997</v>
      </c>
      <c r="H348" s="7">
        <v>99.920000000000002</v>
      </c>
      <c r="I348" s="7">
        <v>176.38999999999999</v>
      </c>
      <c r="J348" s="8">
        <v>0.0229</v>
      </c>
      <c r="K348" s="8">
        <v>0.00010000000000000001</v>
      </c>
      <c r="L348" s="52"/>
    </row>
    <row r="349" spans="1:12" ht="12.75">
      <c r="A349" s="52"/>
      <c r="B349" s="6" t="s">
        <v>3954</v>
      </c>
      <c r="C349" s="17">
        <v>707786539</v>
      </c>
      <c r="D349" s="6" t="s">
        <v>2617</v>
      </c>
      <c r="E349" s="6" t="s">
        <v>3899</v>
      </c>
      <c r="F349" s="6" t="s">
        <v>44</v>
      </c>
      <c r="G349" s="7">
        <v>20251.09</v>
      </c>
      <c r="H349" s="7">
        <v>99.920000000000002</v>
      </c>
      <c r="I349" s="7">
        <v>64.269999999999996</v>
      </c>
      <c r="J349" s="8">
        <v>0.0083000000000000001</v>
      </c>
      <c r="K349" s="8">
        <v>0</v>
      </c>
      <c r="L349" s="52"/>
    </row>
    <row r="350" spans="1:12" ht="12.75">
      <c r="A350" s="52"/>
      <c r="B350" s="6" t="s">
        <v>3955</v>
      </c>
      <c r="C350" s="17">
        <v>707782827</v>
      </c>
      <c r="D350" s="6" t="s">
        <v>2617</v>
      </c>
      <c r="E350" s="6" t="s">
        <v>3539</v>
      </c>
      <c r="F350" s="6" t="s">
        <v>44</v>
      </c>
      <c r="G350" s="7">
        <v>162648.04000000001</v>
      </c>
      <c r="H350" s="7">
        <v>99.920000000000002</v>
      </c>
      <c r="I350" s="7">
        <v>516.15999999999997</v>
      </c>
      <c r="J350" s="8">
        <v>0.067000000000000004</v>
      </c>
      <c r="K350" s="8">
        <v>0.00029999999999999997</v>
      </c>
      <c r="L350" s="52"/>
    </row>
    <row r="351" spans="1:12" ht="12.75">
      <c r="A351" s="52"/>
      <c r="B351" s="6" t="s">
        <v>3956</v>
      </c>
      <c r="C351" s="17">
        <v>707782835</v>
      </c>
      <c r="D351" s="6" t="s">
        <v>2617</v>
      </c>
      <c r="E351" s="6" t="s">
        <v>3626</v>
      </c>
      <c r="F351" s="6" t="s">
        <v>44</v>
      </c>
      <c r="G351" s="7">
        <v>149194.37</v>
      </c>
      <c r="H351" s="7">
        <v>99.920000000000002</v>
      </c>
      <c r="I351" s="7">
        <v>473.45999999999998</v>
      </c>
      <c r="J351" s="8">
        <v>0.061400000000000003</v>
      </c>
      <c r="K351" s="8">
        <v>0.00029999999999999997</v>
      </c>
      <c r="L351" s="52"/>
    </row>
    <row r="352" spans="1:12" ht="12.75">
      <c r="A352" s="52"/>
      <c r="B352" s="6" t="s">
        <v>3957</v>
      </c>
      <c r="C352" s="17">
        <v>707769949</v>
      </c>
      <c r="D352" s="6" t="s">
        <v>2617</v>
      </c>
      <c r="E352" s="6" t="s">
        <v>3715</v>
      </c>
      <c r="F352" s="6" t="s">
        <v>44</v>
      </c>
      <c r="G352" s="7">
        <v>164199.10999999999</v>
      </c>
      <c r="H352" s="7">
        <v>99.920000000000002</v>
      </c>
      <c r="I352" s="7">
        <v>521.08000000000004</v>
      </c>
      <c r="J352" s="8">
        <v>0.067599999999999993</v>
      </c>
      <c r="K352" s="8">
        <v>0.00029999999999999997</v>
      </c>
      <c r="L352" s="52"/>
    </row>
    <row r="353" spans="1:12" ht="12.75">
      <c r="A353" s="52"/>
      <c r="B353" s="6" t="s">
        <v>3957</v>
      </c>
      <c r="C353" s="17">
        <v>707769956</v>
      </c>
      <c r="D353" s="6" t="s">
        <v>2617</v>
      </c>
      <c r="E353" s="6" t="s">
        <v>3715</v>
      </c>
      <c r="F353" s="6" t="s">
        <v>44</v>
      </c>
      <c r="G353" s="7">
        <v>-129907.10000000001</v>
      </c>
      <c r="H353" s="7">
        <v>99.920000000000002</v>
      </c>
      <c r="I353" s="7">
        <v>-412.25</v>
      </c>
      <c r="J353" s="8">
        <v>-0.053499999999999999</v>
      </c>
      <c r="K353" s="8">
        <v>-0.00029999999999999997</v>
      </c>
      <c r="L353" s="52"/>
    </row>
    <row r="354" spans="1:12" ht="12.75">
      <c r="A354" s="52"/>
      <c r="B354" s="6" t="s">
        <v>3958</v>
      </c>
      <c r="C354" s="17">
        <v>707782843</v>
      </c>
      <c r="D354" s="6" t="s">
        <v>2617</v>
      </c>
      <c r="E354" s="6" t="s">
        <v>3885</v>
      </c>
      <c r="F354" s="6" t="s">
        <v>44</v>
      </c>
      <c r="G354" s="7">
        <v>54806.900000000001</v>
      </c>
      <c r="H354" s="7">
        <v>99.920000000000002</v>
      </c>
      <c r="I354" s="7">
        <v>173.93000000000001</v>
      </c>
      <c r="J354" s="8">
        <v>0.022599999999999999</v>
      </c>
      <c r="K354" s="8">
        <v>0.00010000000000000001</v>
      </c>
      <c r="L354" s="52"/>
    </row>
    <row r="355" spans="1:12" ht="12.75">
      <c r="A355" s="52"/>
      <c r="B355" s="6" t="s">
        <v>3959</v>
      </c>
      <c r="C355" s="17">
        <v>707773412</v>
      </c>
      <c r="D355" s="6" t="s">
        <v>2617</v>
      </c>
      <c r="E355" s="6" t="s">
        <v>3905</v>
      </c>
      <c r="F355" s="6" t="s">
        <v>44</v>
      </c>
      <c r="G355" s="7">
        <v>102800.17</v>
      </c>
      <c r="H355" s="7">
        <v>99.920000000000002</v>
      </c>
      <c r="I355" s="7">
        <v>326.23000000000002</v>
      </c>
      <c r="J355" s="8">
        <v>0.042299999999999997</v>
      </c>
      <c r="K355" s="8">
        <v>0.00020000000000000001</v>
      </c>
      <c r="L355" s="52"/>
    </row>
    <row r="356" spans="1:12" ht="12.75">
      <c r="A356" s="52"/>
      <c r="B356" s="6" t="s">
        <v>3960</v>
      </c>
      <c r="C356" s="17">
        <v>707773420</v>
      </c>
      <c r="D356" s="6" t="s">
        <v>2617</v>
      </c>
      <c r="E356" s="6" t="s">
        <v>3907</v>
      </c>
      <c r="F356" s="6" t="s">
        <v>44</v>
      </c>
      <c r="G356" s="7">
        <v>288003.20000000001</v>
      </c>
      <c r="H356" s="7">
        <v>99.920000000000002</v>
      </c>
      <c r="I356" s="7">
        <v>913.97000000000003</v>
      </c>
      <c r="J356" s="8">
        <v>0.1186</v>
      </c>
      <c r="K356" s="8">
        <v>0.00059999999999999995</v>
      </c>
      <c r="L356" s="52"/>
    </row>
    <row r="357" spans="1:12" ht="12.75">
      <c r="A357" s="52"/>
      <c r="B357" s="6" t="s">
        <v>3961</v>
      </c>
      <c r="C357" s="17">
        <v>707782850</v>
      </c>
      <c r="D357" s="6" t="s">
        <v>2617</v>
      </c>
      <c r="E357" s="6" t="s">
        <v>3608</v>
      </c>
      <c r="F357" s="6" t="s">
        <v>44</v>
      </c>
      <c r="G357" s="7">
        <v>41650.050000000003</v>
      </c>
      <c r="H357" s="7">
        <v>99.920000000000002</v>
      </c>
      <c r="I357" s="7">
        <v>132.16999999999999</v>
      </c>
      <c r="J357" s="8">
        <v>0.017100000000000001</v>
      </c>
      <c r="K357" s="8">
        <v>0.00010000000000000001</v>
      </c>
      <c r="L357" s="52"/>
    </row>
    <row r="358" spans="1:12" ht="12.75">
      <c r="A358" s="52"/>
      <c r="B358" s="6" t="s">
        <v>3962</v>
      </c>
      <c r="C358" s="17">
        <v>707782868</v>
      </c>
      <c r="D358" s="6" t="s">
        <v>2617</v>
      </c>
      <c r="E358" s="6" t="s">
        <v>3529</v>
      </c>
      <c r="F358" s="6" t="s">
        <v>44</v>
      </c>
      <c r="G358" s="7">
        <v>41675.839999999997</v>
      </c>
      <c r="H358" s="7">
        <v>99.920000000000002</v>
      </c>
      <c r="I358" s="7">
        <v>132.25999999999999</v>
      </c>
      <c r="J358" s="8">
        <v>0.0172</v>
      </c>
      <c r="K358" s="8">
        <v>0.00010000000000000001</v>
      </c>
      <c r="L358" s="52"/>
    </row>
    <row r="359" spans="1:12" ht="12.75">
      <c r="A359" s="52"/>
      <c r="B359" s="6" t="s">
        <v>3963</v>
      </c>
      <c r="C359" s="17">
        <v>707786547</v>
      </c>
      <c r="D359" s="6" t="s">
        <v>2617</v>
      </c>
      <c r="E359" s="6" t="s">
        <v>3605</v>
      </c>
      <c r="F359" s="6" t="s">
        <v>44</v>
      </c>
      <c r="G359" s="7">
        <v>86045.039999999994</v>
      </c>
      <c r="H359" s="7">
        <v>99.989999999999995</v>
      </c>
      <c r="I359" s="7">
        <v>273.25</v>
      </c>
      <c r="J359" s="8">
        <v>0.035499999999999997</v>
      </c>
      <c r="K359" s="8">
        <v>0.00020000000000000001</v>
      </c>
      <c r="L359" s="52"/>
    </row>
    <row r="360" spans="1:12" ht="12.75">
      <c r="A360" s="52"/>
      <c r="B360" s="6" t="s">
        <v>3964</v>
      </c>
      <c r="C360" s="17">
        <v>707773453</v>
      </c>
      <c r="D360" s="6" t="s">
        <v>2617</v>
      </c>
      <c r="E360" s="6" t="s">
        <v>3912</v>
      </c>
      <c r="F360" s="6" t="s">
        <v>44</v>
      </c>
      <c r="G360" s="7">
        <v>-61035.019999999997</v>
      </c>
      <c r="H360" s="7">
        <v>99.989999999999995</v>
      </c>
      <c r="I360" s="7">
        <v>-193.83000000000001</v>
      </c>
      <c r="J360" s="8">
        <v>-0.025100000000000001</v>
      </c>
      <c r="K360" s="8">
        <v>-0.00010000000000000001</v>
      </c>
      <c r="L360" s="52"/>
    </row>
    <row r="361" spans="1:12" ht="12.75">
      <c r="A361" s="52"/>
      <c r="B361" s="6" t="s">
        <v>3965</v>
      </c>
      <c r="C361" s="17">
        <v>707770020</v>
      </c>
      <c r="D361" s="6" t="s">
        <v>2617</v>
      </c>
      <c r="E361" s="6" t="s">
        <v>3595</v>
      </c>
      <c r="F361" s="6" t="s">
        <v>44</v>
      </c>
      <c r="G361" s="7">
        <v>47759.160000000003</v>
      </c>
      <c r="H361" s="7">
        <v>99.989999999999995</v>
      </c>
      <c r="I361" s="7">
        <v>151.66999999999999</v>
      </c>
      <c r="J361" s="8">
        <v>0.019699999999999999</v>
      </c>
      <c r="K361" s="8">
        <v>0.00010000000000000001</v>
      </c>
      <c r="L361" s="52"/>
    </row>
    <row r="362" spans="1:12" ht="12.75">
      <c r="A362" s="52"/>
      <c r="B362" s="6" t="s">
        <v>3966</v>
      </c>
      <c r="C362" s="17">
        <v>707765111</v>
      </c>
      <c r="D362" s="6" t="s">
        <v>2617</v>
      </c>
      <c r="E362" s="22">
        <v>44468</v>
      </c>
      <c r="F362" s="6" t="s">
        <v>44</v>
      </c>
      <c r="G362" s="7">
        <v>874517.72999999998</v>
      </c>
      <c r="H362" s="7">
        <v>99.989999999999995</v>
      </c>
      <c r="I362" s="7">
        <v>2777.1900000000001</v>
      </c>
      <c r="J362" s="8">
        <v>0.36030000000000001</v>
      </c>
      <c r="K362" s="8">
        <v>0.0016999999999999999</v>
      </c>
      <c r="L362" s="52"/>
    </row>
    <row r="363" spans="1:12" ht="12.75">
      <c r="A363" s="52"/>
      <c r="B363" s="6" t="s">
        <v>3966</v>
      </c>
      <c r="C363" s="17">
        <v>707765129</v>
      </c>
      <c r="D363" s="6" t="s">
        <v>2617</v>
      </c>
      <c r="E363" s="22">
        <v>44468</v>
      </c>
      <c r="F363" s="6" t="s">
        <v>44</v>
      </c>
      <c r="G363" s="7">
        <v>-394262.02000000002</v>
      </c>
      <c r="H363" s="7">
        <v>99.989999999999995</v>
      </c>
      <c r="I363" s="7">
        <v>-1252.05</v>
      </c>
      <c r="J363" s="8">
        <v>-0.16239999999999999</v>
      </c>
      <c r="K363" s="8">
        <v>-0.00080000000000000004</v>
      </c>
      <c r="L363" s="52"/>
    </row>
    <row r="364" spans="1:12" ht="12.75">
      <c r="A364" s="52"/>
      <c r="B364" s="6" t="s">
        <v>3967</v>
      </c>
      <c r="C364" s="17">
        <v>707786554</v>
      </c>
      <c r="D364" s="6" t="s">
        <v>2617</v>
      </c>
      <c r="E364" s="6" t="s">
        <v>3653</v>
      </c>
      <c r="F364" s="6" t="s">
        <v>44</v>
      </c>
      <c r="G364" s="7">
        <v>92937.679999999993</v>
      </c>
      <c r="H364" s="7">
        <v>99.659999999999997</v>
      </c>
      <c r="I364" s="7">
        <v>294.17000000000002</v>
      </c>
      <c r="J364" s="8">
        <v>0.038199999999999998</v>
      </c>
      <c r="K364" s="8">
        <v>0.00020000000000000001</v>
      </c>
      <c r="L364" s="52"/>
    </row>
    <row r="365" spans="1:12" ht="12.75">
      <c r="A365" s="52"/>
      <c r="B365" s="6" t="s">
        <v>3968</v>
      </c>
      <c r="C365" s="17">
        <v>707786562</v>
      </c>
      <c r="D365" s="6" t="s">
        <v>2617</v>
      </c>
      <c r="E365" s="6" t="s">
        <v>1</v>
      </c>
      <c r="F365" s="6" t="s">
        <v>44</v>
      </c>
      <c r="G365" s="7">
        <v>-54743.800000000003</v>
      </c>
      <c r="H365" s="7">
        <v>100</v>
      </c>
      <c r="I365" s="7">
        <v>-173.87000000000001</v>
      </c>
      <c r="J365" s="8">
        <v>-0.022599999999999999</v>
      </c>
      <c r="K365" s="8">
        <v>-0.00010000000000000001</v>
      </c>
      <c r="L365" s="52"/>
    </row>
    <row r="366" spans="1:12" ht="12.75">
      <c r="A366" s="52"/>
      <c r="B366" s="6" t="s">
        <v>3969</v>
      </c>
      <c r="C366" s="17">
        <v>707786570</v>
      </c>
      <c r="D366" s="6" t="s">
        <v>2617</v>
      </c>
      <c r="E366" s="6" t="s">
        <v>3669</v>
      </c>
      <c r="F366" s="6" t="s">
        <v>44</v>
      </c>
      <c r="G366" s="7">
        <v>207390.98999999999</v>
      </c>
      <c r="H366" s="7">
        <v>99.659999999999997</v>
      </c>
      <c r="I366" s="7">
        <v>656.42999999999995</v>
      </c>
      <c r="J366" s="8">
        <v>0.085199999999999998</v>
      </c>
      <c r="K366" s="8">
        <v>0.00040000000000000002</v>
      </c>
      <c r="L366" s="52"/>
    </row>
    <row r="367" spans="1:12" ht="12.75">
      <c r="A367" s="52"/>
      <c r="B367" s="6" t="s">
        <v>3970</v>
      </c>
      <c r="C367" s="17">
        <v>707777843</v>
      </c>
      <c r="D367" s="6" t="s">
        <v>2617</v>
      </c>
      <c r="E367" s="6" t="s">
        <v>3489</v>
      </c>
      <c r="F367" s="6" t="s">
        <v>44</v>
      </c>
      <c r="G367" s="7">
        <v>1870385.02</v>
      </c>
      <c r="H367" s="7">
        <v>99.659999999999997</v>
      </c>
      <c r="I367" s="7">
        <v>5920.1499999999996</v>
      </c>
      <c r="J367" s="8">
        <v>0.7681</v>
      </c>
      <c r="K367" s="8">
        <v>0.0035999999999999999</v>
      </c>
      <c r="L367" s="52"/>
    </row>
    <row r="368" spans="1:12" ht="12.75">
      <c r="A368" s="52"/>
      <c r="B368" s="6" t="s">
        <v>3971</v>
      </c>
      <c r="C368" s="17">
        <v>707782876</v>
      </c>
      <c r="D368" s="6" t="s">
        <v>2617</v>
      </c>
      <c r="E368" s="6" t="s">
        <v>3885</v>
      </c>
      <c r="F368" s="6" t="s">
        <v>44</v>
      </c>
      <c r="G368" s="7">
        <v>30363.860000000001</v>
      </c>
      <c r="H368" s="7">
        <v>99.659999999999997</v>
      </c>
      <c r="I368" s="7">
        <v>96.109999999999999</v>
      </c>
      <c r="J368" s="8">
        <v>0.012500000000000001</v>
      </c>
      <c r="K368" s="8">
        <v>0.00010000000000000001</v>
      </c>
      <c r="L368" s="52"/>
    </row>
    <row r="369" spans="1:12" ht="12.75">
      <c r="A369" s="52"/>
      <c r="B369" s="6" t="s">
        <v>3972</v>
      </c>
      <c r="C369" s="17">
        <v>707786588</v>
      </c>
      <c r="D369" s="6" t="s">
        <v>2617</v>
      </c>
      <c r="E369" s="6" t="s">
        <v>1</v>
      </c>
      <c r="F369" s="6" t="s">
        <v>44</v>
      </c>
      <c r="G369" s="7">
        <v>-39738.279999999999</v>
      </c>
      <c r="H369" s="7">
        <v>100</v>
      </c>
      <c r="I369" s="7">
        <v>-126.20999999999999</v>
      </c>
      <c r="J369" s="8">
        <v>-0.016400000000000001</v>
      </c>
      <c r="K369" s="8">
        <v>-0.00010000000000000001</v>
      </c>
      <c r="L369" s="52"/>
    </row>
    <row r="370" spans="1:12" ht="12.75">
      <c r="A370" s="52"/>
      <c r="B370" s="6" t="s">
        <v>3973</v>
      </c>
      <c r="C370" s="17">
        <v>707777850</v>
      </c>
      <c r="D370" s="6" t="s">
        <v>2617</v>
      </c>
      <c r="E370" s="6" t="s">
        <v>3564</v>
      </c>
      <c r="F370" s="6" t="s">
        <v>44</v>
      </c>
      <c r="G370" s="7">
        <v>15716.02</v>
      </c>
      <c r="H370" s="7">
        <v>99.810000000000002</v>
      </c>
      <c r="I370" s="7">
        <v>49.82</v>
      </c>
      <c r="J370" s="8">
        <v>0.0064999999999999997</v>
      </c>
      <c r="K370" s="8">
        <v>0</v>
      </c>
      <c r="L370" s="52"/>
    </row>
    <row r="371" spans="1:12" ht="12.75">
      <c r="A371" s="52"/>
      <c r="B371" s="6" t="s">
        <v>3974</v>
      </c>
      <c r="C371" s="17">
        <v>707782884</v>
      </c>
      <c r="D371" s="6" t="s">
        <v>2617</v>
      </c>
      <c r="E371" s="6" t="s">
        <v>3439</v>
      </c>
      <c r="F371" s="6" t="s">
        <v>44</v>
      </c>
      <c r="G371" s="7">
        <v>23591.540000000001</v>
      </c>
      <c r="H371" s="7">
        <v>99.810000000000002</v>
      </c>
      <c r="I371" s="7">
        <v>74.780000000000001</v>
      </c>
      <c r="J371" s="8">
        <v>0.0097000000000000003</v>
      </c>
      <c r="K371" s="8">
        <v>0</v>
      </c>
      <c r="L371" s="52"/>
    </row>
    <row r="372" spans="1:12" ht="12.75">
      <c r="A372" s="52"/>
      <c r="B372" s="6" t="s">
        <v>3975</v>
      </c>
      <c r="C372" s="17">
        <v>707782892</v>
      </c>
      <c r="D372" s="6" t="s">
        <v>2617</v>
      </c>
      <c r="E372" s="6" t="s">
        <v>3554</v>
      </c>
      <c r="F372" s="6" t="s">
        <v>44</v>
      </c>
      <c r="G372" s="7">
        <v>12599.530000000001</v>
      </c>
      <c r="H372" s="7">
        <v>99.810000000000002</v>
      </c>
      <c r="I372" s="7">
        <v>39.939999999999998</v>
      </c>
      <c r="J372" s="8">
        <v>0.0051999999999999998</v>
      </c>
      <c r="K372" s="8">
        <v>0</v>
      </c>
      <c r="L372" s="52"/>
    </row>
    <row r="373" spans="1:12" ht="12.75">
      <c r="A373" s="52"/>
      <c r="B373" s="6" t="s">
        <v>3976</v>
      </c>
      <c r="C373" s="17">
        <v>707782900</v>
      </c>
      <c r="D373" s="6" t="s">
        <v>2617</v>
      </c>
      <c r="E373" s="6" t="s">
        <v>3925</v>
      </c>
      <c r="F373" s="6" t="s">
        <v>44</v>
      </c>
      <c r="G373" s="7">
        <v>23721.32</v>
      </c>
      <c r="H373" s="7">
        <v>99.810000000000002</v>
      </c>
      <c r="I373" s="7">
        <v>75.200000000000003</v>
      </c>
      <c r="J373" s="8">
        <v>0.0097999999999999997</v>
      </c>
      <c r="K373" s="8">
        <v>0</v>
      </c>
      <c r="L373" s="52"/>
    </row>
    <row r="374" spans="1:12" ht="12.75">
      <c r="A374" s="52"/>
      <c r="B374" s="6" t="s">
        <v>3977</v>
      </c>
      <c r="C374" s="17">
        <v>707782918</v>
      </c>
      <c r="D374" s="6" t="s">
        <v>2617</v>
      </c>
      <c r="E374" s="6" t="s">
        <v>3927</v>
      </c>
      <c r="F374" s="6" t="s">
        <v>44</v>
      </c>
      <c r="G374" s="7">
        <v>7910.5500000000002</v>
      </c>
      <c r="H374" s="7">
        <v>99.810000000000002</v>
      </c>
      <c r="I374" s="7">
        <v>25.079999999999998</v>
      </c>
      <c r="J374" s="8">
        <v>0.0033</v>
      </c>
      <c r="K374" s="8">
        <v>0</v>
      </c>
      <c r="L374" s="52"/>
    </row>
    <row r="375" spans="1:12" ht="12.75">
      <c r="A375" s="52"/>
      <c r="B375" s="6" t="s">
        <v>3978</v>
      </c>
      <c r="C375" s="17">
        <v>707777876</v>
      </c>
      <c r="D375" s="6" t="s">
        <v>2617</v>
      </c>
      <c r="E375" s="6" t="s">
        <v>3754</v>
      </c>
      <c r="F375" s="6" t="s">
        <v>44</v>
      </c>
      <c r="G375" s="7">
        <v>-99313.720000000001</v>
      </c>
      <c r="H375" s="7">
        <v>99.810000000000002</v>
      </c>
      <c r="I375" s="7">
        <v>-314.81999999999999</v>
      </c>
      <c r="J375" s="8">
        <v>-0.040800000000000003</v>
      </c>
      <c r="K375" s="8">
        <v>-0.00020000000000000001</v>
      </c>
      <c r="L375" s="52"/>
    </row>
    <row r="376" spans="1:12" ht="12.75">
      <c r="A376" s="52"/>
      <c r="B376" s="6" t="s">
        <v>3978</v>
      </c>
      <c r="C376" s="17">
        <v>707777868</v>
      </c>
      <c r="D376" s="6" t="s">
        <v>2617</v>
      </c>
      <c r="E376" s="6" t="s">
        <v>3754</v>
      </c>
      <c r="F376" s="6" t="s">
        <v>44</v>
      </c>
      <c r="G376" s="7">
        <v>2815238.1000000001</v>
      </c>
      <c r="H376" s="7">
        <v>99.810000000000002</v>
      </c>
      <c r="I376" s="7">
        <v>8924.2099999999991</v>
      </c>
      <c r="J376" s="8">
        <v>1.1577999999999999</v>
      </c>
      <c r="K376" s="8">
        <v>0.0054999999999999997</v>
      </c>
      <c r="L376" s="52"/>
    </row>
    <row r="377" spans="1:12" ht="12.75">
      <c r="A377" s="52"/>
      <c r="B377" s="6" t="s">
        <v>3979</v>
      </c>
      <c r="C377" s="17">
        <v>707782926</v>
      </c>
      <c r="D377" s="6" t="s">
        <v>2617</v>
      </c>
      <c r="E377" s="6" t="s">
        <v>3448</v>
      </c>
      <c r="F377" s="6" t="s">
        <v>44</v>
      </c>
      <c r="G377" s="7">
        <v>31735.619999999999</v>
      </c>
      <c r="H377" s="7">
        <v>99.810000000000002</v>
      </c>
      <c r="I377" s="7">
        <v>100.59999999999999</v>
      </c>
      <c r="J377" s="8">
        <v>0.013100000000000001</v>
      </c>
      <c r="K377" s="8">
        <v>0.00010000000000000001</v>
      </c>
      <c r="L377" s="52"/>
    </row>
    <row r="378" spans="1:12" ht="12.75">
      <c r="A378" s="52"/>
      <c r="B378" s="6" t="s">
        <v>3979</v>
      </c>
      <c r="C378" s="17">
        <v>707777884</v>
      </c>
      <c r="D378" s="6" t="s">
        <v>2617</v>
      </c>
      <c r="E378" s="6" t="s">
        <v>3720</v>
      </c>
      <c r="F378" s="6" t="s">
        <v>44</v>
      </c>
      <c r="G378" s="7">
        <v>7934.0299999999997</v>
      </c>
      <c r="H378" s="7">
        <v>99.810000000000002</v>
      </c>
      <c r="I378" s="7">
        <v>25.149999999999999</v>
      </c>
      <c r="J378" s="8">
        <v>0.0033</v>
      </c>
      <c r="K378" s="8">
        <v>0</v>
      </c>
      <c r="L378" s="52"/>
    </row>
    <row r="379" spans="1:12" ht="12.75">
      <c r="A379" s="52"/>
      <c r="B379" s="6" t="s">
        <v>3980</v>
      </c>
      <c r="C379" s="17">
        <v>707782934</v>
      </c>
      <c r="D379" s="6" t="s">
        <v>2617</v>
      </c>
      <c r="E379" s="6" t="s">
        <v>3675</v>
      </c>
      <c r="F379" s="6" t="s">
        <v>44</v>
      </c>
      <c r="G379" s="7">
        <v>31805.669999999998</v>
      </c>
      <c r="H379" s="7">
        <v>99.810000000000002</v>
      </c>
      <c r="I379" s="7">
        <v>100.81999999999999</v>
      </c>
      <c r="J379" s="8">
        <v>0.013100000000000001</v>
      </c>
      <c r="K379" s="8">
        <v>0.00010000000000000001</v>
      </c>
      <c r="L379" s="52"/>
    </row>
    <row r="380" spans="1:12" ht="12.75">
      <c r="A380" s="52"/>
      <c r="B380" s="6" t="s">
        <v>3981</v>
      </c>
      <c r="C380" s="17">
        <v>707760542</v>
      </c>
      <c r="D380" s="6" t="s">
        <v>2617</v>
      </c>
      <c r="E380" s="22">
        <v>44405</v>
      </c>
      <c r="F380" s="6" t="s">
        <v>44</v>
      </c>
      <c r="G380" s="7">
        <v>-629209.81000000006</v>
      </c>
      <c r="H380" s="7">
        <v>99.700000000000003</v>
      </c>
      <c r="I380" s="7">
        <v>-1992.3800000000001</v>
      </c>
      <c r="J380" s="8">
        <v>-0.25850000000000001</v>
      </c>
      <c r="K380" s="8">
        <v>-0.0011999999999999999</v>
      </c>
      <c r="L380" s="52"/>
    </row>
    <row r="381" spans="1:12" ht="12.75">
      <c r="A381" s="52"/>
      <c r="B381" s="6" t="s">
        <v>3982</v>
      </c>
      <c r="C381" s="17">
        <v>707765251</v>
      </c>
      <c r="D381" s="6" t="s">
        <v>2617</v>
      </c>
      <c r="E381" s="22">
        <v>44452</v>
      </c>
      <c r="F381" s="6" t="s">
        <v>44</v>
      </c>
      <c r="G381" s="7">
        <v>-121549.08</v>
      </c>
      <c r="H381" s="7">
        <v>99.700000000000003</v>
      </c>
      <c r="I381" s="7">
        <v>-384.88</v>
      </c>
      <c r="J381" s="8">
        <v>-0.0499</v>
      </c>
      <c r="K381" s="8">
        <v>-0.00020000000000000001</v>
      </c>
      <c r="L381" s="52"/>
    </row>
    <row r="382" spans="1:12" ht="12.75">
      <c r="A382" s="52"/>
      <c r="B382" s="6" t="s">
        <v>3983</v>
      </c>
      <c r="C382" s="17">
        <v>707770350</v>
      </c>
      <c r="D382" s="6" t="s">
        <v>2617</v>
      </c>
      <c r="E382" s="6" t="s">
        <v>3934</v>
      </c>
      <c r="F382" s="6" t="s">
        <v>44</v>
      </c>
      <c r="G382" s="7">
        <v>105997.53</v>
      </c>
      <c r="H382" s="7">
        <v>99.700000000000003</v>
      </c>
      <c r="I382" s="7">
        <v>335.63999999999999</v>
      </c>
      <c r="J382" s="8">
        <v>0.043499999999999997</v>
      </c>
      <c r="K382" s="8">
        <v>0.00020000000000000001</v>
      </c>
      <c r="L382" s="52"/>
    </row>
    <row r="383" spans="1:12" ht="12.75">
      <c r="A383" s="52"/>
      <c r="B383" s="6" t="s">
        <v>3984</v>
      </c>
      <c r="C383" s="17">
        <v>707773701</v>
      </c>
      <c r="D383" s="6" t="s">
        <v>2617</v>
      </c>
      <c r="E383" s="6" t="s">
        <v>3497</v>
      </c>
      <c r="F383" s="6" t="s">
        <v>44</v>
      </c>
      <c r="G383" s="7">
        <v>145544.76999999999</v>
      </c>
      <c r="H383" s="7">
        <v>99.700000000000003</v>
      </c>
      <c r="I383" s="7">
        <v>460.86000000000001</v>
      </c>
      <c r="J383" s="8">
        <v>0.059799999999999999</v>
      </c>
      <c r="K383" s="8">
        <v>0.00029999999999999997</v>
      </c>
      <c r="L383" s="52"/>
    </row>
    <row r="384" spans="1:12" ht="12.75">
      <c r="A384" s="52"/>
      <c r="B384" s="6" t="s">
        <v>3985</v>
      </c>
      <c r="C384" s="17">
        <v>707778023</v>
      </c>
      <c r="D384" s="6" t="s">
        <v>2617</v>
      </c>
      <c r="E384" s="6" t="s">
        <v>3489</v>
      </c>
      <c r="F384" s="6" t="s">
        <v>44</v>
      </c>
      <c r="G384" s="7">
        <v>20692.290000000001</v>
      </c>
      <c r="H384" s="7">
        <v>99.700000000000003</v>
      </c>
      <c r="I384" s="7">
        <v>65.519999999999996</v>
      </c>
      <c r="J384" s="8">
        <v>0.0085000000000000006</v>
      </c>
      <c r="K384" s="8">
        <v>0</v>
      </c>
      <c r="L384" s="52"/>
    </row>
    <row r="385" spans="1:12" ht="12.75">
      <c r="A385" s="52"/>
      <c r="B385" s="6" t="s">
        <v>3986</v>
      </c>
      <c r="C385" s="17">
        <v>707783072</v>
      </c>
      <c r="D385" s="6" t="s">
        <v>2617</v>
      </c>
      <c r="E385" s="6" t="s">
        <v>3626</v>
      </c>
      <c r="F385" s="6" t="s">
        <v>44</v>
      </c>
      <c r="G385" s="7">
        <v>64500.949999999997</v>
      </c>
      <c r="H385" s="7">
        <v>99.700000000000003</v>
      </c>
      <c r="I385" s="7">
        <v>204.24000000000001</v>
      </c>
      <c r="J385" s="8">
        <v>0.026499999999999999</v>
      </c>
      <c r="K385" s="8">
        <v>0.00010000000000000001</v>
      </c>
      <c r="L385" s="52"/>
    </row>
    <row r="386" spans="1:12" ht="12.75">
      <c r="A386" s="52"/>
      <c r="B386" s="6" t="s">
        <v>3987</v>
      </c>
      <c r="C386" s="17">
        <v>707786810</v>
      </c>
      <c r="D386" s="6" t="s">
        <v>2617</v>
      </c>
      <c r="E386" s="6" t="s">
        <v>3669</v>
      </c>
      <c r="F386" s="6" t="s">
        <v>44</v>
      </c>
      <c r="G386" s="7">
        <v>291907.58000000002</v>
      </c>
      <c r="H386" s="7">
        <v>99.700000000000003</v>
      </c>
      <c r="I386" s="7">
        <v>924.32000000000005</v>
      </c>
      <c r="J386" s="8">
        <v>0.11990000000000001</v>
      </c>
      <c r="K386" s="8">
        <v>0.00059999999999999995</v>
      </c>
      <c r="L386" s="52"/>
    </row>
    <row r="387" spans="1:12" ht="12.75">
      <c r="A387" s="52"/>
      <c r="B387" s="6" t="s">
        <v>3988</v>
      </c>
      <c r="C387" s="17">
        <v>707786828</v>
      </c>
      <c r="D387" s="6" t="s">
        <v>2617</v>
      </c>
      <c r="E387" s="6" t="s">
        <v>3781</v>
      </c>
      <c r="F387" s="6" t="s">
        <v>44</v>
      </c>
      <c r="G387" s="7">
        <v>122115.74000000001</v>
      </c>
      <c r="H387" s="7">
        <v>99.700000000000003</v>
      </c>
      <c r="I387" s="7">
        <v>386.68000000000001</v>
      </c>
      <c r="J387" s="8">
        <v>0.050200000000000002</v>
      </c>
      <c r="K387" s="8">
        <v>0.00020000000000000001</v>
      </c>
      <c r="L387" s="52"/>
    </row>
    <row r="388" spans="1:12" ht="12.75">
      <c r="A388" s="52"/>
      <c r="B388" s="6" t="s">
        <v>3989</v>
      </c>
      <c r="C388" s="17">
        <v>707786836</v>
      </c>
      <c r="D388" s="6" t="s">
        <v>2617</v>
      </c>
      <c r="E388" s="6" t="s">
        <v>3899</v>
      </c>
      <c r="F388" s="6" t="s">
        <v>44</v>
      </c>
      <c r="G388" s="7">
        <v>74661.800000000003</v>
      </c>
      <c r="H388" s="7">
        <v>99.950000000000003</v>
      </c>
      <c r="I388" s="7">
        <v>237.00999999999999</v>
      </c>
      <c r="J388" s="8">
        <v>0.030700000000000002</v>
      </c>
      <c r="K388" s="8">
        <v>0.00010000000000000001</v>
      </c>
      <c r="L388" s="52"/>
    </row>
    <row r="389" spans="1:12" ht="12.75">
      <c r="A389" s="52"/>
      <c r="B389" s="6" t="s">
        <v>3990</v>
      </c>
      <c r="C389" s="17">
        <v>707778049</v>
      </c>
      <c r="D389" s="6" t="s">
        <v>2617</v>
      </c>
      <c r="E389" s="6" t="s">
        <v>3489</v>
      </c>
      <c r="F389" s="6" t="s">
        <v>44</v>
      </c>
      <c r="G389" s="7">
        <v>277651.01000000001</v>
      </c>
      <c r="H389" s="7">
        <v>99.659999999999997</v>
      </c>
      <c r="I389" s="7">
        <v>878.82000000000005</v>
      </c>
      <c r="J389" s="8">
        <v>0.114</v>
      </c>
      <c r="K389" s="8">
        <v>0.00050000000000000001</v>
      </c>
      <c r="L389" s="52"/>
    </row>
    <row r="390" spans="1:12" ht="12.75">
      <c r="A390" s="52"/>
      <c r="B390" s="6" t="s">
        <v>3991</v>
      </c>
      <c r="C390" s="17">
        <v>707783080</v>
      </c>
      <c r="D390" s="6" t="s">
        <v>2617</v>
      </c>
      <c r="E390" s="6" t="s">
        <v>3529</v>
      </c>
      <c r="F390" s="6" t="s">
        <v>44</v>
      </c>
      <c r="G390" s="7">
        <v>19483.810000000001</v>
      </c>
      <c r="H390" s="7">
        <v>99.659999999999997</v>
      </c>
      <c r="I390" s="7">
        <v>61.670000000000002</v>
      </c>
      <c r="J390" s="8">
        <v>0.0080000000000000002</v>
      </c>
      <c r="K390" s="8">
        <v>0</v>
      </c>
      <c r="L390" s="52"/>
    </row>
    <row r="391" spans="1:12" ht="12.75">
      <c r="A391" s="52"/>
      <c r="B391" s="6" t="s">
        <v>3992</v>
      </c>
      <c r="C391" s="17">
        <v>707783098</v>
      </c>
      <c r="D391" s="6" t="s">
        <v>2617</v>
      </c>
      <c r="E391" s="6" t="s">
        <v>3626</v>
      </c>
      <c r="F391" s="6" t="s">
        <v>44</v>
      </c>
      <c r="G391" s="7">
        <v>26521.009999999998</v>
      </c>
      <c r="H391" s="7">
        <v>99.659999999999997</v>
      </c>
      <c r="I391" s="7">
        <v>83.939999999999998</v>
      </c>
      <c r="J391" s="8">
        <v>0.0109</v>
      </c>
      <c r="K391" s="8">
        <v>0.00010000000000000001</v>
      </c>
      <c r="L391" s="52"/>
    </row>
    <row r="392" spans="1:12" ht="12.75">
      <c r="A392" s="52"/>
      <c r="B392" s="6" t="s">
        <v>3993</v>
      </c>
      <c r="C392" s="17">
        <v>707783106</v>
      </c>
      <c r="D392" s="6" t="s">
        <v>2617</v>
      </c>
      <c r="E392" s="6" t="s">
        <v>3554</v>
      </c>
      <c r="F392" s="6" t="s">
        <v>100</v>
      </c>
      <c r="G392" s="7">
        <v>-127193.46000000001</v>
      </c>
      <c r="H392" s="7">
        <v>99.780000000000001</v>
      </c>
      <c r="I392" s="7">
        <v>-126.91</v>
      </c>
      <c r="J392" s="8">
        <v>-0.016500000000000001</v>
      </c>
      <c r="K392" s="8">
        <v>-0.00010000000000000001</v>
      </c>
      <c r="L392" s="52"/>
    </row>
    <row r="393" spans="1:12" ht="12.75">
      <c r="A393" s="52"/>
      <c r="B393" s="6" t="s">
        <v>3994</v>
      </c>
      <c r="C393" s="17">
        <v>707778056</v>
      </c>
      <c r="D393" s="6" t="s">
        <v>2617</v>
      </c>
      <c r="E393" s="6" t="s">
        <v>3995</v>
      </c>
      <c r="F393" s="6" t="s">
        <v>100</v>
      </c>
      <c r="G393" s="7">
        <v>-30224.119999999999</v>
      </c>
      <c r="H393" s="7">
        <v>100.28</v>
      </c>
      <c r="I393" s="7">
        <v>-30.309999999999999</v>
      </c>
      <c r="J393" s="8">
        <v>-0.0038999999999999998</v>
      </c>
      <c r="K393" s="8">
        <v>0</v>
      </c>
      <c r="L393" s="52"/>
    </row>
    <row r="394" spans="1:12" ht="12.75">
      <c r="A394" s="52"/>
      <c r="B394" s="6" t="s">
        <v>3996</v>
      </c>
      <c r="C394" s="17">
        <v>707786844</v>
      </c>
      <c r="D394" s="6" t="s">
        <v>2617</v>
      </c>
      <c r="E394" s="6" t="s">
        <v>1</v>
      </c>
      <c r="F394" s="6" t="s">
        <v>100</v>
      </c>
      <c r="G394" s="7">
        <v>-333801.28999999998</v>
      </c>
      <c r="H394" s="7">
        <v>100</v>
      </c>
      <c r="I394" s="7">
        <v>-333.80000000000001</v>
      </c>
      <c r="J394" s="8">
        <v>-0.043299999999999998</v>
      </c>
      <c r="K394" s="8">
        <v>-0.00020000000000000001</v>
      </c>
      <c r="L394" s="52"/>
    </row>
    <row r="395" spans="1:12" ht="12.75">
      <c r="A395" s="52"/>
      <c r="B395" s="6" t="s">
        <v>3997</v>
      </c>
      <c r="C395" s="17">
        <v>707786851</v>
      </c>
      <c r="D395" s="6" t="s">
        <v>2617</v>
      </c>
      <c r="E395" s="6" t="s">
        <v>3560</v>
      </c>
      <c r="F395" s="6" t="s">
        <v>100</v>
      </c>
      <c r="G395" s="7">
        <v>-107675.22</v>
      </c>
      <c r="H395" s="7">
        <v>100.28</v>
      </c>
      <c r="I395" s="7">
        <v>-107.98</v>
      </c>
      <c r="J395" s="8">
        <v>-0.014</v>
      </c>
      <c r="K395" s="8">
        <v>-0.00010000000000000001</v>
      </c>
      <c r="L395" s="52"/>
    </row>
    <row r="396" spans="1:12" ht="12.75">
      <c r="A396" s="52"/>
      <c r="B396" s="6" t="s">
        <v>3998</v>
      </c>
      <c r="C396" s="17">
        <v>707786869</v>
      </c>
      <c r="D396" s="6" t="s">
        <v>2617</v>
      </c>
      <c r="E396" s="6" t="s">
        <v>3558</v>
      </c>
      <c r="F396" s="6" t="s">
        <v>100</v>
      </c>
      <c r="G396" s="7">
        <v>-323025.66999999998</v>
      </c>
      <c r="H396" s="7">
        <v>100.28</v>
      </c>
      <c r="I396" s="7">
        <v>-323.93000000000001</v>
      </c>
      <c r="J396" s="8">
        <v>-0.042000000000000003</v>
      </c>
      <c r="K396" s="8">
        <v>-0.00020000000000000001</v>
      </c>
      <c r="L396" s="52"/>
    </row>
    <row r="397" spans="1:12" ht="12.75">
      <c r="A397" s="52"/>
      <c r="B397" s="6" t="s">
        <v>3999</v>
      </c>
      <c r="C397" s="17">
        <v>707786877</v>
      </c>
      <c r="D397" s="6" t="s">
        <v>2617</v>
      </c>
      <c r="E397" s="6" t="s">
        <v>3651</v>
      </c>
      <c r="F397" s="6" t="s">
        <v>49</v>
      </c>
      <c r="G397" s="7">
        <v>-146311.87</v>
      </c>
      <c r="H397" s="7">
        <v>100.31</v>
      </c>
      <c r="I397" s="7">
        <v>-517.13999999999999</v>
      </c>
      <c r="J397" s="8">
        <v>-0.067100000000000007</v>
      </c>
      <c r="K397" s="8">
        <v>-0.00029999999999999997</v>
      </c>
      <c r="L397" s="52"/>
    </row>
    <row r="398" spans="1:12" ht="12.75">
      <c r="A398" s="52"/>
      <c r="B398" s="6" t="s">
        <v>4000</v>
      </c>
      <c r="C398" s="17">
        <v>707786885</v>
      </c>
      <c r="D398" s="6" t="s">
        <v>2617</v>
      </c>
      <c r="E398" s="6" t="s">
        <v>3643</v>
      </c>
      <c r="F398" s="6" t="s">
        <v>49</v>
      </c>
      <c r="G398" s="7">
        <v>-15676.27</v>
      </c>
      <c r="H398" s="7">
        <v>100.31</v>
      </c>
      <c r="I398" s="7">
        <v>-55.409999999999997</v>
      </c>
      <c r="J398" s="8">
        <v>-0.0071999999999999998</v>
      </c>
      <c r="K398" s="8">
        <v>0</v>
      </c>
      <c r="L398" s="52"/>
    </row>
    <row r="399" spans="1:12" ht="12.75">
      <c r="A399" s="52"/>
      <c r="B399" s="6" t="s">
        <v>4001</v>
      </c>
      <c r="C399" s="17">
        <v>707786893</v>
      </c>
      <c r="D399" s="6" t="s">
        <v>2617</v>
      </c>
      <c r="E399" s="6" t="s">
        <v>3669</v>
      </c>
      <c r="F399" s="6" t="s">
        <v>49</v>
      </c>
      <c r="G399" s="7">
        <v>-52254.239999999998</v>
      </c>
      <c r="H399" s="7">
        <v>100.31</v>
      </c>
      <c r="I399" s="7">
        <v>-184.69</v>
      </c>
      <c r="J399" s="8">
        <v>-0.024</v>
      </c>
      <c r="K399" s="8">
        <v>-0.00010000000000000001</v>
      </c>
      <c r="L399" s="52"/>
    </row>
    <row r="400" spans="1:12" ht="12.75">
      <c r="A400" s="52"/>
      <c r="B400" s="6" t="s">
        <v>4002</v>
      </c>
      <c r="C400" s="17">
        <v>707778106</v>
      </c>
      <c r="D400" s="6" t="s">
        <v>2617</v>
      </c>
      <c r="E400" s="6" t="s">
        <v>3533</v>
      </c>
      <c r="F400" s="6" t="s">
        <v>49</v>
      </c>
      <c r="G400" s="7">
        <v>-752461.07999999996</v>
      </c>
      <c r="H400" s="7">
        <v>100.31</v>
      </c>
      <c r="I400" s="7">
        <v>-2659.5900000000001</v>
      </c>
      <c r="J400" s="8">
        <v>-0.34510000000000002</v>
      </c>
      <c r="K400" s="8">
        <v>-0.0016000000000000001</v>
      </c>
      <c r="L400" s="52"/>
    </row>
    <row r="401" spans="1:12" ht="12.75">
      <c r="A401" s="52"/>
      <c r="B401" s="6" t="s">
        <v>4003</v>
      </c>
      <c r="C401" s="17">
        <v>707783114</v>
      </c>
      <c r="D401" s="6" t="s">
        <v>2617</v>
      </c>
      <c r="E401" s="6" t="s">
        <v>4004</v>
      </c>
      <c r="F401" s="6" t="s">
        <v>49</v>
      </c>
      <c r="G401" s="7">
        <v>73155.940000000002</v>
      </c>
      <c r="H401" s="7">
        <v>100.31</v>
      </c>
      <c r="I401" s="7">
        <v>258.56999999999999</v>
      </c>
      <c r="J401" s="8">
        <v>0.033500000000000002</v>
      </c>
      <c r="K401" s="8">
        <v>0.00020000000000000001</v>
      </c>
      <c r="L401" s="52"/>
    </row>
    <row r="402" spans="1:12" ht="12.75">
      <c r="A402" s="52"/>
      <c r="B402" s="6" t="s">
        <v>4005</v>
      </c>
      <c r="C402" s="17">
        <v>707783122</v>
      </c>
      <c r="D402" s="6" t="s">
        <v>2617</v>
      </c>
      <c r="E402" s="6" t="s">
        <v>4006</v>
      </c>
      <c r="F402" s="6" t="s">
        <v>49</v>
      </c>
      <c r="G402" s="7">
        <v>52254.239999999998</v>
      </c>
      <c r="H402" s="7">
        <v>100.31</v>
      </c>
      <c r="I402" s="7">
        <v>184.69</v>
      </c>
      <c r="J402" s="8">
        <v>0.024</v>
      </c>
      <c r="K402" s="8">
        <v>0.00010000000000000001</v>
      </c>
      <c r="L402" s="52"/>
    </row>
    <row r="403" spans="1:12" ht="12.75">
      <c r="A403" s="52"/>
      <c r="B403" s="6" t="s">
        <v>4007</v>
      </c>
      <c r="C403" s="17">
        <v>707783130</v>
      </c>
      <c r="D403" s="6" t="s">
        <v>2617</v>
      </c>
      <c r="E403" s="6" t="s">
        <v>3677</v>
      </c>
      <c r="F403" s="6" t="s">
        <v>49</v>
      </c>
      <c r="G403" s="7">
        <v>62705.089999999997</v>
      </c>
      <c r="H403" s="7">
        <v>100.31</v>
      </c>
      <c r="I403" s="7">
        <v>221.63</v>
      </c>
      <c r="J403" s="8">
        <v>0.028799999999999999</v>
      </c>
      <c r="K403" s="8">
        <v>0.00010000000000000001</v>
      </c>
      <c r="L403" s="52"/>
    </row>
    <row r="404" spans="1:12" ht="12.75">
      <c r="A404" s="52"/>
      <c r="B404" s="6" t="s">
        <v>4008</v>
      </c>
      <c r="C404" s="17">
        <v>707786901</v>
      </c>
      <c r="D404" s="6" t="s">
        <v>2617</v>
      </c>
      <c r="E404" s="6" t="s">
        <v>3618</v>
      </c>
      <c r="F404" s="6" t="s">
        <v>100</v>
      </c>
      <c r="G404" s="7">
        <v>435616.54999999999</v>
      </c>
      <c r="H404" s="7">
        <v>99.790000000000006</v>
      </c>
      <c r="I404" s="7">
        <v>434.69999999999999</v>
      </c>
      <c r="J404" s="8">
        <v>0.056399999999999999</v>
      </c>
      <c r="K404" s="8">
        <v>0.00029999999999999997</v>
      </c>
      <c r="L404" s="52"/>
    </row>
    <row r="405" spans="1:12" ht="12.75">
      <c r="A405" s="52"/>
      <c r="B405" s="6" t="s">
        <v>4009</v>
      </c>
      <c r="C405" s="17">
        <v>707786919</v>
      </c>
      <c r="D405" s="6" t="s">
        <v>2617</v>
      </c>
      <c r="E405" s="6" t="s">
        <v>1</v>
      </c>
      <c r="F405" s="6" t="s">
        <v>100</v>
      </c>
      <c r="G405" s="7">
        <v>217812.67999999999</v>
      </c>
      <c r="H405" s="7">
        <v>100</v>
      </c>
      <c r="I405" s="7">
        <v>217.81</v>
      </c>
      <c r="J405" s="8">
        <v>0.028299999999999999</v>
      </c>
      <c r="K405" s="8">
        <v>0.00010000000000000001</v>
      </c>
      <c r="L405" s="52"/>
    </row>
    <row r="406" spans="1:12" ht="12.75">
      <c r="A406" s="52"/>
      <c r="B406" s="6" t="s">
        <v>4010</v>
      </c>
      <c r="C406" s="17">
        <v>707786927</v>
      </c>
      <c r="D406" s="6" t="s">
        <v>2617</v>
      </c>
      <c r="E406" s="6" t="s">
        <v>3560</v>
      </c>
      <c r="F406" s="6" t="s">
        <v>100</v>
      </c>
      <c r="G406" s="7">
        <v>914794.72999999998</v>
      </c>
      <c r="H406" s="7">
        <v>99.790000000000006</v>
      </c>
      <c r="I406" s="7">
        <v>912.87</v>
      </c>
      <c r="J406" s="8">
        <v>0.11840000000000001</v>
      </c>
      <c r="K406" s="8">
        <v>0.00059999999999999995</v>
      </c>
      <c r="L406" s="52"/>
    </row>
    <row r="407" spans="1:12" ht="12.75">
      <c r="A407" s="52"/>
      <c r="B407" s="6" t="s">
        <v>4011</v>
      </c>
      <c r="C407" s="17">
        <v>707786935</v>
      </c>
      <c r="D407" s="6" t="s">
        <v>2617</v>
      </c>
      <c r="E407" s="6" t="s">
        <v>3651</v>
      </c>
      <c r="F407" s="6" t="s">
        <v>100</v>
      </c>
      <c r="G407" s="7">
        <v>304931.59999999998</v>
      </c>
      <c r="H407" s="7">
        <v>99.790000000000006</v>
      </c>
      <c r="I407" s="7">
        <v>304.29000000000002</v>
      </c>
      <c r="J407" s="8">
        <v>0.0395</v>
      </c>
      <c r="K407" s="8">
        <v>0.00020000000000000001</v>
      </c>
      <c r="L407" s="52"/>
    </row>
    <row r="408" spans="1:12" ht="12.75">
      <c r="A408" s="52"/>
      <c r="B408" s="6" t="s">
        <v>4012</v>
      </c>
      <c r="C408" s="17">
        <v>707786943</v>
      </c>
      <c r="D408" s="6" t="s">
        <v>2617</v>
      </c>
      <c r="E408" s="6" t="s">
        <v>3669</v>
      </c>
      <c r="F408" s="6" t="s">
        <v>100</v>
      </c>
      <c r="G408" s="7">
        <v>435616.54999999999</v>
      </c>
      <c r="H408" s="7">
        <v>99.790000000000006</v>
      </c>
      <c r="I408" s="7">
        <v>434.69999999999999</v>
      </c>
      <c r="J408" s="8">
        <v>0.056399999999999999</v>
      </c>
      <c r="K408" s="8">
        <v>0.00029999999999999997</v>
      </c>
      <c r="L408" s="52"/>
    </row>
    <row r="409" spans="1:12" ht="12.75">
      <c r="A409" s="52"/>
      <c r="B409" s="6" t="s">
        <v>4013</v>
      </c>
      <c r="C409" s="17">
        <v>707783148</v>
      </c>
      <c r="D409" s="6" t="s">
        <v>2617</v>
      </c>
      <c r="E409" s="6" t="s">
        <v>3626</v>
      </c>
      <c r="F409" s="6" t="s">
        <v>100</v>
      </c>
      <c r="G409" s="7">
        <v>-174246.60000000001</v>
      </c>
      <c r="H409" s="7">
        <v>99.790000000000006</v>
      </c>
      <c r="I409" s="7">
        <v>-173.88</v>
      </c>
      <c r="J409" s="8">
        <v>-0.022599999999999999</v>
      </c>
      <c r="K409" s="8">
        <v>-0.00010000000000000001</v>
      </c>
      <c r="L409" s="52"/>
    </row>
    <row r="410" spans="1:12" ht="12.75">
      <c r="A410" s="52"/>
      <c r="B410" s="6" t="s">
        <v>4014</v>
      </c>
      <c r="C410" s="17">
        <v>707778114</v>
      </c>
      <c r="D410" s="6" t="s">
        <v>2617</v>
      </c>
      <c r="E410" s="6" t="s">
        <v>3662</v>
      </c>
      <c r="F410" s="6" t="s">
        <v>100</v>
      </c>
      <c r="G410" s="7">
        <v>-653424.81999999995</v>
      </c>
      <c r="H410" s="7">
        <v>99.790000000000006</v>
      </c>
      <c r="I410" s="7">
        <v>-652.04999999999995</v>
      </c>
      <c r="J410" s="8">
        <v>-0.084599999999999995</v>
      </c>
      <c r="K410" s="8">
        <v>-0.00040000000000000002</v>
      </c>
      <c r="L410" s="52"/>
    </row>
    <row r="411" spans="1:12" ht="12.75">
      <c r="A411" s="52"/>
      <c r="B411" s="6" t="s">
        <v>4015</v>
      </c>
      <c r="C411" s="17">
        <v>707783155</v>
      </c>
      <c r="D411" s="6" t="s">
        <v>2617</v>
      </c>
      <c r="E411" s="6" t="s">
        <v>3626</v>
      </c>
      <c r="F411" s="6" t="s">
        <v>100</v>
      </c>
      <c r="G411" s="7">
        <v>-87123.320000000007</v>
      </c>
      <c r="H411" s="7">
        <v>99.790000000000006</v>
      </c>
      <c r="I411" s="7">
        <v>-86.939999999999998</v>
      </c>
      <c r="J411" s="8">
        <v>-0.011299999999999999</v>
      </c>
      <c r="K411" s="8">
        <v>-0.00010000000000000001</v>
      </c>
      <c r="L411" s="52"/>
    </row>
    <row r="412" spans="1:12" ht="12.75">
      <c r="A412" s="52"/>
      <c r="B412" s="6" t="s">
        <v>4016</v>
      </c>
      <c r="C412" s="17">
        <v>707783163</v>
      </c>
      <c r="D412" s="6" t="s">
        <v>2617</v>
      </c>
      <c r="E412" s="6" t="s">
        <v>3554</v>
      </c>
      <c r="F412" s="6" t="s">
        <v>100</v>
      </c>
      <c r="G412" s="7">
        <v>-261369.92000000001</v>
      </c>
      <c r="H412" s="7">
        <v>99.790000000000006</v>
      </c>
      <c r="I412" s="7">
        <v>-260.81999999999999</v>
      </c>
      <c r="J412" s="8">
        <v>-0.033799999999999997</v>
      </c>
      <c r="K412" s="8">
        <v>-0.00020000000000000001</v>
      </c>
      <c r="L412" s="52"/>
    </row>
    <row r="413" spans="1:12" ht="12.75">
      <c r="A413" s="52"/>
      <c r="B413" s="6" t="s">
        <v>4017</v>
      </c>
      <c r="C413" s="17">
        <v>707778122</v>
      </c>
      <c r="D413" s="6" t="s">
        <v>2617</v>
      </c>
      <c r="E413" s="6" t="s">
        <v>3754</v>
      </c>
      <c r="F413" s="6" t="s">
        <v>100</v>
      </c>
      <c r="G413" s="7">
        <v>-1786027.79</v>
      </c>
      <c r="H413" s="7">
        <v>99.790000000000006</v>
      </c>
      <c r="I413" s="7">
        <v>-1782.28</v>
      </c>
      <c r="J413" s="8">
        <v>-0.23119999999999999</v>
      </c>
      <c r="K413" s="8">
        <v>-0.0011000000000000001</v>
      </c>
      <c r="L413" s="52"/>
    </row>
    <row r="414" spans="1:12" ht="12.75">
      <c r="A414" s="52"/>
      <c r="B414" s="6" t="s">
        <v>4018</v>
      </c>
      <c r="C414" s="17">
        <v>707778130</v>
      </c>
      <c r="D414" s="6" t="s">
        <v>2617</v>
      </c>
      <c r="E414" s="6" t="s">
        <v>3754</v>
      </c>
      <c r="F414" s="6" t="s">
        <v>100</v>
      </c>
      <c r="G414" s="7">
        <v>-87123.320000000007</v>
      </c>
      <c r="H414" s="7">
        <v>99.790000000000006</v>
      </c>
      <c r="I414" s="7">
        <v>-86.939999999999998</v>
      </c>
      <c r="J414" s="8">
        <v>-0.011299999999999999</v>
      </c>
      <c r="K414" s="8">
        <v>-0.00010000000000000001</v>
      </c>
      <c r="L414" s="52"/>
    </row>
    <row r="415" spans="1:12" ht="12.75">
      <c r="A415" s="52"/>
      <c r="B415" s="6" t="s">
        <v>4019</v>
      </c>
      <c r="C415" s="17">
        <v>707783171</v>
      </c>
      <c r="D415" s="6" t="s">
        <v>2617</v>
      </c>
      <c r="E415" s="6" t="s">
        <v>3675</v>
      </c>
      <c r="F415" s="6" t="s">
        <v>100</v>
      </c>
      <c r="G415" s="7">
        <v>-174246.60000000001</v>
      </c>
      <c r="H415" s="7">
        <v>99.790000000000006</v>
      </c>
      <c r="I415" s="7">
        <v>-173.88</v>
      </c>
      <c r="J415" s="8">
        <v>-0.022599999999999999</v>
      </c>
      <c r="K415" s="8">
        <v>-0.00010000000000000001</v>
      </c>
      <c r="L415" s="52"/>
    </row>
    <row r="416" spans="1:12" ht="12.75">
      <c r="A416" s="52"/>
      <c r="B416" s="6" t="s">
        <v>4020</v>
      </c>
      <c r="C416" s="17">
        <v>707778148</v>
      </c>
      <c r="D416" s="6" t="s">
        <v>2617</v>
      </c>
      <c r="E416" s="6" t="s">
        <v>3564</v>
      </c>
      <c r="F416" s="6" t="s">
        <v>100</v>
      </c>
      <c r="G416" s="7">
        <v>-329904.59000000003</v>
      </c>
      <c r="H416" s="7">
        <v>99.959999999999994</v>
      </c>
      <c r="I416" s="7">
        <v>-329.76999999999998</v>
      </c>
      <c r="J416" s="8">
        <v>-0.042799999999999998</v>
      </c>
      <c r="K416" s="8">
        <v>-0.00020000000000000001</v>
      </c>
      <c r="L416" s="52"/>
    </row>
    <row r="417" spans="1:12" ht="12.75">
      <c r="A417" s="52"/>
      <c r="B417" s="6" t="s">
        <v>4021</v>
      </c>
      <c r="C417" s="17">
        <v>707783189</v>
      </c>
      <c r="D417" s="6" t="s">
        <v>2617</v>
      </c>
      <c r="E417" s="6" t="s">
        <v>3677</v>
      </c>
      <c r="F417" s="6" t="s">
        <v>100</v>
      </c>
      <c r="G417" s="7">
        <v>-285207.84000000003</v>
      </c>
      <c r="H417" s="7">
        <v>99.959999999999994</v>
      </c>
      <c r="I417" s="7">
        <v>-285.08999999999997</v>
      </c>
      <c r="J417" s="8">
        <v>-0.036999999999999998</v>
      </c>
      <c r="K417" s="8">
        <v>-0.00020000000000000001</v>
      </c>
      <c r="L417" s="52"/>
    </row>
    <row r="418" spans="1:12" ht="12.75">
      <c r="A418" s="52"/>
      <c r="B418" s="6" t="s">
        <v>4022</v>
      </c>
      <c r="C418" s="17">
        <v>707783197</v>
      </c>
      <c r="D418" s="6" t="s">
        <v>2617</v>
      </c>
      <c r="E418" s="6" t="s">
        <v>3925</v>
      </c>
      <c r="F418" s="6" t="s">
        <v>100</v>
      </c>
      <c r="G418" s="7">
        <v>-68109.330000000002</v>
      </c>
      <c r="H418" s="7">
        <v>99.959999999999994</v>
      </c>
      <c r="I418" s="7">
        <v>-68.079999999999998</v>
      </c>
      <c r="J418" s="8">
        <v>-0.0088000000000000005</v>
      </c>
      <c r="K418" s="8">
        <v>0</v>
      </c>
      <c r="L418" s="52"/>
    </row>
    <row r="419" spans="1:12" ht="12.75">
      <c r="A419" s="52"/>
      <c r="B419" s="6" t="s">
        <v>4023</v>
      </c>
      <c r="C419" s="17">
        <v>707778155</v>
      </c>
      <c r="D419" s="6" t="s">
        <v>2617</v>
      </c>
      <c r="E419" s="6" t="s">
        <v>3865</v>
      </c>
      <c r="F419" s="6" t="s">
        <v>100</v>
      </c>
      <c r="G419" s="7">
        <v>-668322.84999999998</v>
      </c>
      <c r="H419" s="7">
        <v>99.959999999999994</v>
      </c>
      <c r="I419" s="7">
        <v>-668.05999999999995</v>
      </c>
      <c r="J419" s="8">
        <v>-0.086699999999999999</v>
      </c>
      <c r="K419" s="8">
        <v>-0.00040000000000000002</v>
      </c>
      <c r="L419" s="52"/>
    </row>
    <row r="420" spans="1:12" ht="12.75">
      <c r="A420" s="52"/>
      <c r="B420" s="6" t="s">
        <v>4024</v>
      </c>
      <c r="C420" s="17">
        <v>707786950</v>
      </c>
      <c r="D420" s="6" t="s">
        <v>2617</v>
      </c>
      <c r="E420" s="6" t="s">
        <v>3669</v>
      </c>
      <c r="F420" s="6" t="s">
        <v>100</v>
      </c>
      <c r="G420" s="7">
        <v>474636.92999999999</v>
      </c>
      <c r="H420" s="7">
        <v>99.959999999999994</v>
      </c>
      <c r="I420" s="7">
        <v>474.44999999999999</v>
      </c>
      <c r="J420" s="8">
        <v>0.061600000000000002</v>
      </c>
      <c r="K420" s="8">
        <v>0.00029999999999999997</v>
      </c>
      <c r="L420" s="52"/>
    </row>
    <row r="421" spans="1:12" ht="12.75">
      <c r="A421" s="52"/>
      <c r="B421" s="6" t="s">
        <v>4025</v>
      </c>
      <c r="C421" s="17">
        <v>707786968</v>
      </c>
      <c r="D421" s="6" t="s">
        <v>2617</v>
      </c>
      <c r="E421" s="6" t="s">
        <v>3560</v>
      </c>
      <c r="F421" s="6" t="s">
        <v>100</v>
      </c>
      <c r="G421" s="7">
        <v>-259666.84</v>
      </c>
      <c r="H421" s="7">
        <v>99.959999999999994</v>
      </c>
      <c r="I421" s="7">
        <v>-259.56</v>
      </c>
      <c r="J421" s="8">
        <v>-0.033700000000000001</v>
      </c>
      <c r="K421" s="8">
        <v>-0.00020000000000000001</v>
      </c>
      <c r="L421" s="52"/>
    </row>
    <row r="422" spans="1:12" ht="12.75">
      <c r="A422" s="52"/>
      <c r="B422" s="6" t="s">
        <v>4026</v>
      </c>
      <c r="C422" s="17">
        <v>707786976</v>
      </c>
      <c r="D422" s="6" t="s">
        <v>2617</v>
      </c>
      <c r="E422" s="6" t="s">
        <v>3618</v>
      </c>
      <c r="F422" s="6" t="s">
        <v>100</v>
      </c>
      <c r="G422" s="7">
        <v>-1106776.6899999999</v>
      </c>
      <c r="H422" s="7">
        <v>99.959999999999994</v>
      </c>
      <c r="I422" s="7">
        <v>-1106.3299999999999</v>
      </c>
      <c r="J422" s="8">
        <v>-0.14349999999999999</v>
      </c>
      <c r="K422" s="8">
        <v>-0.00069999999999999999</v>
      </c>
      <c r="L422" s="52"/>
    </row>
    <row r="423" spans="1:12" ht="12.75">
      <c r="A423" s="52"/>
      <c r="B423" s="6" t="s">
        <v>4027</v>
      </c>
      <c r="C423" s="17">
        <v>707763041</v>
      </c>
      <c r="D423" s="6" t="s">
        <v>2617</v>
      </c>
      <c r="E423" s="22">
        <v>44427</v>
      </c>
      <c r="F423" s="6" t="s">
        <v>100</v>
      </c>
      <c r="G423" s="7">
        <v>-79286.389999999999</v>
      </c>
      <c r="H423" s="7">
        <v>100.14</v>
      </c>
      <c r="I423" s="7">
        <v>-79.400000000000006</v>
      </c>
      <c r="J423" s="8">
        <v>-0.0103</v>
      </c>
      <c r="K423" s="8">
        <v>0</v>
      </c>
      <c r="L423" s="52"/>
    </row>
    <row r="424" spans="1:12" ht="12.75">
      <c r="A424" s="52"/>
      <c r="B424" s="6" t="s">
        <v>4028</v>
      </c>
      <c r="C424" s="17">
        <v>707763058</v>
      </c>
      <c r="D424" s="6" t="s">
        <v>2617</v>
      </c>
      <c r="E424" s="22">
        <v>44410</v>
      </c>
      <c r="F424" s="6" t="s">
        <v>100</v>
      </c>
      <c r="G424" s="7">
        <v>-13623.09</v>
      </c>
      <c r="H424" s="7">
        <v>100.14</v>
      </c>
      <c r="I424" s="7">
        <v>-13.640000000000001</v>
      </c>
      <c r="J424" s="8">
        <v>-0.0018</v>
      </c>
      <c r="K424" s="8">
        <v>0</v>
      </c>
      <c r="L424" s="52"/>
    </row>
    <row r="425" spans="1:12" ht="12.75">
      <c r="A425" s="52"/>
      <c r="B425" s="6" t="s">
        <v>4029</v>
      </c>
      <c r="C425" s="17">
        <v>707760641</v>
      </c>
      <c r="D425" s="6" t="s">
        <v>2617</v>
      </c>
      <c r="E425" s="22">
        <v>44404</v>
      </c>
      <c r="F425" s="6" t="s">
        <v>100</v>
      </c>
      <c r="G425" s="7">
        <v>-9263.6900000000005</v>
      </c>
      <c r="H425" s="7">
        <v>100.14</v>
      </c>
      <c r="I425" s="7">
        <v>-9.2799999999999994</v>
      </c>
      <c r="J425" s="8">
        <v>-0.0011999999999999999</v>
      </c>
      <c r="K425" s="8">
        <v>0</v>
      </c>
      <c r="L425" s="52"/>
    </row>
    <row r="426" spans="1:12" ht="12.75">
      <c r="A426" s="52"/>
      <c r="B426" s="6" t="s">
        <v>4030</v>
      </c>
      <c r="C426" s="17">
        <v>707767380</v>
      </c>
      <c r="D426" s="6" t="s">
        <v>2617</v>
      </c>
      <c r="E426" s="6" t="s">
        <v>3656</v>
      </c>
      <c r="F426" s="6" t="s">
        <v>100</v>
      </c>
      <c r="G426" s="7">
        <v>167564.01999999999</v>
      </c>
      <c r="H426" s="7">
        <v>100.14</v>
      </c>
      <c r="I426" s="7">
        <v>167.80000000000001</v>
      </c>
      <c r="J426" s="8">
        <v>0.0218</v>
      </c>
      <c r="K426" s="8">
        <v>0.00010000000000000001</v>
      </c>
      <c r="L426" s="52"/>
    </row>
    <row r="427" spans="1:12" ht="12.75">
      <c r="A427" s="52"/>
      <c r="B427" s="6" t="s">
        <v>4031</v>
      </c>
      <c r="C427" s="17">
        <v>707773917</v>
      </c>
      <c r="D427" s="6" t="s">
        <v>2617</v>
      </c>
      <c r="E427" s="6" t="s">
        <v>3497</v>
      </c>
      <c r="F427" s="6" t="s">
        <v>100</v>
      </c>
      <c r="G427" s="7">
        <v>136230.91</v>
      </c>
      <c r="H427" s="7">
        <v>100.14</v>
      </c>
      <c r="I427" s="7">
        <v>136.41999999999999</v>
      </c>
      <c r="J427" s="8">
        <v>0.0177</v>
      </c>
      <c r="K427" s="8">
        <v>0.00010000000000000001</v>
      </c>
      <c r="L427" s="52"/>
    </row>
    <row r="428" spans="1:12" ht="12.75">
      <c r="A428" s="52"/>
      <c r="B428" s="6" t="s">
        <v>4032</v>
      </c>
      <c r="C428" s="17">
        <v>707787024</v>
      </c>
      <c r="D428" s="6" t="s">
        <v>2617</v>
      </c>
      <c r="E428" s="6" t="s">
        <v>3605</v>
      </c>
      <c r="F428" s="6" t="s">
        <v>100</v>
      </c>
      <c r="G428" s="7">
        <v>-65390.830000000002</v>
      </c>
      <c r="H428" s="7">
        <v>100.14</v>
      </c>
      <c r="I428" s="7">
        <v>-65.480000000000004</v>
      </c>
      <c r="J428" s="8">
        <v>-0.0085000000000000006</v>
      </c>
      <c r="K428" s="8">
        <v>0</v>
      </c>
      <c r="L428" s="52"/>
    </row>
    <row r="429" spans="1:12" ht="12.75">
      <c r="A429" s="52"/>
      <c r="B429" s="6" t="s">
        <v>4033</v>
      </c>
      <c r="C429" s="17">
        <v>707783213</v>
      </c>
      <c r="D429" s="6" t="s">
        <v>2617</v>
      </c>
      <c r="E429" s="6" t="s">
        <v>3675</v>
      </c>
      <c r="F429" s="6" t="s">
        <v>100</v>
      </c>
      <c r="G429" s="7">
        <v>-255569.17000000001</v>
      </c>
      <c r="H429" s="7">
        <v>100.14</v>
      </c>
      <c r="I429" s="7">
        <v>-255.93000000000001</v>
      </c>
      <c r="J429" s="8">
        <v>-0.0332</v>
      </c>
      <c r="K429" s="8">
        <v>-0.00020000000000000001</v>
      </c>
      <c r="L429" s="52"/>
    </row>
    <row r="430" spans="1:12" ht="12.75">
      <c r="A430" s="52"/>
      <c r="B430" s="6" t="s">
        <v>4034</v>
      </c>
      <c r="C430" s="17">
        <v>707773925</v>
      </c>
      <c r="D430" s="6" t="s">
        <v>2617</v>
      </c>
      <c r="E430" s="6" t="s">
        <v>3907</v>
      </c>
      <c r="F430" s="6" t="s">
        <v>100</v>
      </c>
      <c r="G430" s="7">
        <v>-12260.780000000001</v>
      </c>
      <c r="H430" s="7">
        <v>100.14</v>
      </c>
      <c r="I430" s="7">
        <v>-12.279999999999999</v>
      </c>
      <c r="J430" s="8">
        <v>-0.0016000000000000001</v>
      </c>
      <c r="K430" s="8">
        <v>0</v>
      </c>
      <c r="L430" s="52"/>
    </row>
    <row r="431" spans="1:12" ht="12.75">
      <c r="A431" s="52"/>
      <c r="B431" s="6" t="s">
        <v>4035</v>
      </c>
      <c r="C431" s="17">
        <v>707778197</v>
      </c>
      <c r="D431" s="6" t="s">
        <v>2617</v>
      </c>
      <c r="E431" s="6" t="s">
        <v>3662</v>
      </c>
      <c r="F431" s="6" t="s">
        <v>100</v>
      </c>
      <c r="G431" s="7">
        <v>-20707.099999999999</v>
      </c>
      <c r="H431" s="7">
        <v>100.14</v>
      </c>
      <c r="I431" s="7">
        <v>-20.739999999999998</v>
      </c>
      <c r="J431" s="8">
        <v>-0.0027000000000000001</v>
      </c>
      <c r="K431" s="8">
        <v>0</v>
      </c>
      <c r="L431" s="52"/>
    </row>
    <row r="432" spans="1:12" ht="12.75">
      <c r="A432" s="52"/>
      <c r="B432" s="6" t="s">
        <v>4036</v>
      </c>
      <c r="C432" s="17">
        <v>707787032</v>
      </c>
      <c r="D432" s="6" t="s">
        <v>2617</v>
      </c>
      <c r="E432" s="6" t="s">
        <v>3669</v>
      </c>
      <c r="F432" s="6" t="s">
        <v>100</v>
      </c>
      <c r="G432" s="7">
        <v>-408692.71000000002</v>
      </c>
      <c r="H432" s="7">
        <v>100.14</v>
      </c>
      <c r="I432" s="7">
        <v>-409.25999999999999</v>
      </c>
      <c r="J432" s="8">
        <v>-0.053100000000000001</v>
      </c>
      <c r="K432" s="8">
        <v>-0.00029999999999999997</v>
      </c>
      <c r="L432" s="52"/>
    </row>
    <row r="433" spans="1:12" ht="12.75">
      <c r="A433" s="52"/>
      <c r="B433" s="6" t="s">
        <v>4037</v>
      </c>
      <c r="C433" s="17">
        <v>707787040</v>
      </c>
      <c r="D433" s="6" t="s">
        <v>2617</v>
      </c>
      <c r="E433" s="6" t="s">
        <v>3618</v>
      </c>
      <c r="F433" s="6" t="s">
        <v>100</v>
      </c>
      <c r="G433" s="7">
        <v>-72202.380000000005</v>
      </c>
      <c r="H433" s="7">
        <v>100.14</v>
      </c>
      <c r="I433" s="7">
        <v>-72.299999999999997</v>
      </c>
      <c r="J433" s="8">
        <v>-0.0094000000000000004</v>
      </c>
      <c r="K433" s="8">
        <v>0</v>
      </c>
      <c r="L433" s="52"/>
    </row>
    <row r="434" spans="1:12" ht="12.75">
      <c r="A434" s="52"/>
      <c r="B434" s="6" t="s">
        <v>4038</v>
      </c>
      <c r="C434" s="17">
        <v>707787057</v>
      </c>
      <c r="D434" s="6" t="s">
        <v>2617</v>
      </c>
      <c r="E434" s="6" t="s">
        <v>1</v>
      </c>
      <c r="F434" s="6" t="s">
        <v>100</v>
      </c>
      <c r="G434" s="7">
        <v>34056.910000000003</v>
      </c>
      <c r="H434" s="7">
        <v>100</v>
      </c>
      <c r="I434" s="7">
        <v>34.060000000000002</v>
      </c>
      <c r="J434" s="8">
        <v>0.0044000000000000003</v>
      </c>
      <c r="K434" s="8">
        <v>0</v>
      </c>
      <c r="L434" s="52"/>
    </row>
    <row r="435" spans="1:12" ht="12.75">
      <c r="A435" s="52"/>
      <c r="B435" s="6" t="s">
        <v>4039</v>
      </c>
      <c r="C435" s="17">
        <v>707783239</v>
      </c>
      <c r="D435" s="6" t="s">
        <v>2617</v>
      </c>
      <c r="E435" s="6" t="s">
        <v>3554</v>
      </c>
      <c r="F435" s="6" t="s">
        <v>44</v>
      </c>
      <c r="G435" s="7">
        <v>39309.68</v>
      </c>
      <c r="H435" s="7">
        <v>99.810000000000002</v>
      </c>
      <c r="I435" s="7">
        <v>124.61</v>
      </c>
      <c r="J435" s="8">
        <v>0.016199999999999999</v>
      </c>
      <c r="K435" s="8">
        <v>0.00010000000000000001</v>
      </c>
      <c r="L435" s="52"/>
    </row>
    <row r="436" spans="1:12" ht="12.75">
      <c r="A436" s="52"/>
      <c r="B436" s="6" t="s">
        <v>4040</v>
      </c>
      <c r="C436" s="17">
        <v>707778205</v>
      </c>
      <c r="D436" s="6" t="s">
        <v>2617</v>
      </c>
      <c r="E436" s="6" t="s">
        <v>3995</v>
      </c>
      <c r="F436" s="6" t="s">
        <v>44</v>
      </c>
      <c r="G436" s="7">
        <v>9627.0599999999995</v>
      </c>
      <c r="H436" s="7">
        <v>99.810000000000002</v>
      </c>
      <c r="I436" s="7">
        <v>30.52</v>
      </c>
      <c r="J436" s="8">
        <v>0.0040000000000000001</v>
      </c>
      <c r="K436" s="8">
        <v>0</v>
      </c>
      <c r="L436" s="52"/>
    </row>
    <row r="437" spans="1:12" ht="12.75">
      <c r="A437" s="52"/>
      <c r="B437" s="6" t="s">
        <v>4041</v>
      </c>
      <c r="C437" s="17">
        <v>707787065</v>
      </c>
      <c r="D437" s="6" t="s">
        <v>2617</v>
      </c>
      <c r="E437" s="6" t="s">
        <v>1</v>
      </c>
      <c r="F437" s="6" t="s">
        <v>44</v>
      </c>
      <c r="G437" s="7">
        <v>105530.38000000001</v>
      </c>
      <c r="H437" s="7">
        <v>100</v>
      </c>
      <c r="I437" s="7">
        <v>335.16000000000003</v>
      </c>
      <c r="J437" s="8">
        <v>0.043499999999999997</v>
      </c>
      <c r="K437" s="8">
        <v>0.00020000000000000001</v>
      </c>
      <c r="L437" s="52"/>
    </row>
    <row r="438" spans="1:12" ht="12.75">
      <c r="A438" s="52"/>
      <c r="B438" s="6" t="s">
        <v>4042</v>
      </c>
      <c r="C438" s="17">
        <v>707787073</v>
      </c>
      <c r="D438" s="6" t="s">
        <v>2617</v>
      </c>
      <c r="E438" s="6" t="s">
        <v>3560</v>
      </c>
      <c r="F438" s="6" t="s">
        <v>44</v>
      </c>
      <c r="G438" s="7">
        <v>33875.650000000001</v>
      </c>
      <c r="H438" s="7">
        <v>99.810000000000002</v>
      </c>
      <c r="I438" s="7">
        <v>107.38</v>
      </c>
      <c r="J438" s="8">
        <v>0.013899999999999999</v>
      </c>
      <c r="K438" s="8">
        <v>0.00010000000000000001</v>
      </c>
      <c r="L438" s="52"/>
    </row>
    <row r="439" spans="1:12" ht="12.75">
      <c r="A439" s="52"/>
      <c r="B439" s="6" t="s">
        <v>4043</v>
      </c>
      <c r="C439" s="17">
        <v>707787081</v>
      </c>
      <c r="D439" s="6" t="s">
        <v>2617</v>
      </c>
      <c r="E439" s="6" t="s">
        <v>3558</v>
      </c>
      <c r="F439" s="6" t="s">
        <v>44</v>
      </c>
      <c r="G439" s="7">
        <v>101352.07000000001</v>
      </c>
      <c r="H439" s="7">
        <v>99.810000000000002</v>
      </c>
      <c r="I439" s="7">
        <v>321.27999999999997</v>
      </c>
      <c r="J439" s="8">
        <v>0.041700000000000001</v>
      </c>
      <c r="K439" s="8">
        <v>0.00020000000000000001</v>
      </c>
      <c r="L439" s="52"/>
    </row>
    <row r="440" spans="1:12" ht="12.75">
      <c r="A440" s="52"/>
      <c r="B440" s="6" t="s">
        <v>4044</v>
      </c>
      <c r="C440" s="17">
        <v>707787099</v>
      </c>
      <c r="D440" s="6" t="s">
        <v>2617</v>
      </c>
      <c r="E440" s="6" t="s">
        <v>3651</v>
      </c>
      <c r="F440" s="6" t="s">
        <v>44</v>
      </c>
      <c r="G440" s="7">
        <v>159971.56</v>
      </c>
      <c r="H440" s="7">
        <v>99.659999999999997</v>
      </c>
      <c r="I440" s="7">
        <v>506.33999999999998</v>
      </c>
      <c r="J440" s="8">
        <v>0.065699999999999995</v>
      </c>
      <c r="K440" s="8">
        <v>0.00029999999999999997</v>
      </c>
      <c r="L440" s="52"/>
    </row>
    <row r="441" spans="1:12" ht="12.75">
      <c r="A441" s="52"/>
      <c r="B441" s="6" t="s">
        <v>4045</v>
      </c>
      <c r="C441" s="17">
        <v>707787107</v>
      </c>
      <c r="D441" s="6" t="s">
        <v>2617</v>
      </c>
      <c r="E441" s="6" t="s">
        <v>3643</v>
      </c>
      <c r="F441" s="6" t="s">
        <v>44</v>
      </c>
      <c r="G441" s="7">
        <v>17490.200000000001</v>
      </c>
      <c r="H441" s="7">
        <v>99.659999999999997</v>
      </c>
      <c r="I441" s="7">
        <v>55.359999999999999</v>
      </c>
      <c r="J441" s="8">
        <v>0.0071999999999999998</v>
      </c>
      <c r="K441" s="8">
        <v>0</v>
      </c>
      <c r="L441" s="52"/>
    </row>
    <row r="442" spans="1:12" ht="12.75">
      <c r="A442" s="52"/>
      <c r="B442" s="6" t="s">
        <v>4046</v>
      </c>
      <c r="C442" s="17">
        <v>707787115</v>
      </c>
      <c r="D442" s="6" t="s">
        <v>2617</v>
      </c>
      <c r="E442" s="6" t="s">
        <v>3669</v>
      </c>
      <c r="F442" s="6" t="s">
        <v>44</v>
      </c>
      <c r="G442" s="7">
        <v>58324.160000000003</v>
      </c>
      <c r="H442" s="7">
        <v>99.659999999999997</v>
      </c>
      <c r="I442" s="7">
        <v>184.61000000000001</v>
      </c>
      <c r="J442" s="8">
        <v>0.024</v>
      </c>
      <c r="K442" s="8">
        <v>0.00010000000000000001</v>
      </c>
      <c r="L442" s="52"/>
    </row>
    <row r="443" spans="1:12" ht="12.75">
      <c r="A443" s="52"/>
      <c r="B443" s="6" t="s">
        <v>4047</v>
      </c>
      <c r="C443" s="17">
        <v>707778254</v>
      </c>
      <c r="D443" s="6" t="s">
        <v>2617</v>
      </c>
      <c r="E443" s="6" t="s">
        <v>3533</v>
      </c>
      <c r="F443" s="6" t="s">
        <v>44</v>
      </c>
      <c r="G443" s="7">
        <v>854014.97999999998</v>
      </c>
      <c r="H443" s="7">
        <v>99.659999999999997</v>
      </c>
      <c r="I443" s="7">
        <v>2703.1300000000001</v>
      </c>
      <c r="J443" s="8">
        <v>0.35070000000000001</v>
      </c>
      <c r="K443" s="8">
        <v>0.0016999999999999999</v>
      </c>
      <c r="L443" s="52"/>
    </row>
    <row r="444" spans="1:12" ht="12.75">
      <c r="A444" s="52"/>
      <c r="B444" s="6" t="s">
        <v>4048</v>
      </c>
      <c r="C444" s="17">
        <v>707783247</v>
      </c>
      <c r="D444" s="6" t="s">
        <v>2617</v>
      </c>
      <c r="E444" s="6" t="s">
        <v>4004</v>
      </c>
      <c r="F444" s="6" t="s">
        <v>44</v>
      </c>
      <c r="G444" s="7">
        <v>-83602.080000000002</v>
      </c>
      <c r="H444" s="7">
        <v>99.659999999999997</v>
      </c>
      <c r="I444" s="7">
        <v>-264.62</v>
      </c>
      <c r="J444" s="8">
        <v>-0.034299999999999997</v>
      </c>
      <c r="K444" s="8">
        <v>-0.00020000000000000001</v>
      </c>
      <c r="L444" s="52"/>
    </row>
    <row r="445" spans="1:12" ht="12.75">
      <c r="A445" s="52"/>
      <c r="B445" s="6" t="s">
        <v>4049</v>
      </c>
      <c r="C445" s="17">
        <v>707783254</v>
      </c>
      <c r="D445" s="6" t="s">
        <v>2617</v>
      </c>
      <c r="E445" s="6" t="s">
        <v>4006</v>
      </c>
      <c r="F445" s="6" t="s">
        <v>44</v>
      </c>
      <c r="G445" s="7">
        <v>-59782.139999999999</v>
      </c>
      <c r="H445" s="7">
        <v>99.659999999999997</v>
      </c>
      <c r="I445" s="7">
        <v>-189.22</v>
      </c>
      <c r="J445" s="8">
        <v>-0.024500000000000001</v>
      </c>
      <c r="K445" s="8">
        <v>-0.00010000000000000001</v>
      </c>
      <c r="L445" s="52"/>
    </row>
    <row r="446" spans="1:12" ht="12.75">
      <c r="A446" s="52"/>
      <c r="B446" s="6" t="s">
        <v>4050</v>
      </c>
      <c r="C446" s="17">
        <v>707783262</v>
      </c>
      <c r="D446" s="6" t="s">
        <v>2617</v>
      </c>
      <c r="E446" s="6" t="s">
        <v>3677</v>
      </c>
      <c r="F446" s="6" t="s">
        <v>44</v>
      </c>
      <c r="G446" s="7">
        <v>-72045.830000000002</v>
      </c>
      <c r="H446" s="7">
        <v>99.659999999999997</v>
      </c>
      <c r="I446" s="7">
        <v>-228.03999999999999</v>
      </c>
      <c r="J446" s="8">
        <v>-0.029600000000000001</v>
      </c>
      <c r="K446" s="8">
        <v>-0.00010000000000000001</v>
      </c>
      <c r="L446" s="52"/>
    </row>
    <row r="447" spans="1:12" ht="12.75">
      <c r="A447" s="52"/>
      <c r="B447" s="6" t="s">
        <v>4051</v>
      </c>
      <c r="C447" s="17">
        <v>707787123</v>
      </c>
      <c r="D447" s="6" t="s">
        <v>2617</v>
      </c>
      <c r="E447" s="6" t="s">
        <v>3618</v>
      </c>
      <c r="F447" s="6" t="s">
        <v>44</v>
      </c>
      <c r="G447" s="7">
        <v>-136190.17999999999</v>
      </c>
      <c r="H447" s="7">
        <v>99.810000000000002</v>
      </c>
      <c r="I447" s="7">
        <v>-431.72000000000003</v>
      </c>
      <c r="J447" s="8">
        <v>-0.056000000000000001</v>
      </c>
      <c r="K447" s="8">
        <v>-0.00029999999999999997</v>
      </c>
      <c r="L447" s="52"/>
    </row>
    <row r="448" spans="1:12" ht="12.75">
      <c r="A448" s="52"/>
      <c r="B448" s="6" t="s">
        <v>4052</v>
      </c>
      <c r="C448" s="17">
        <v>707787131</v>
      </c>
      <c r="D448" s="6" t="s">
        <v>2617</v>
      </c>
      <c r="E448" s="6" t="s">
        <v>1</v>
      </c>
      <c r="F448" s="6" t="s">
        <v>44</v>
      </c>
      <c r="G448" s="7">
        <v>-68557.979999999996</v>
      </c>
      <c r="H448" s="7">
        <v>100</v>
      </c>
      <c r="I448" s="7">
        <v>-217.74000000000001</v>
      </c>
      <c r="J448" s="8">
        <v>-0.028199999999999999</v>
      </c>
      <c r="K448" s="8">
        <v>-0.00010000000000000001</v>
      </c>
      <c r="L448" s="52"/>
    </row>
    <row r="449" spans="1:12" ht="12.75">
      <c r="A449" s="52"/>
      <c r="B449" s="6" t="s">
        <v>4053</v>
      </c>
      <c r="C449" s="17">
        <v>707787149</v>
      </c>
      <c r="D449" s="6" t="s">
        <v>2617</v>
      </c>
      <c r="E449" s="6" t="s">
        <v>3560</v>
      </c>
      <c r="F449" s="6" t="s">
        <v>44</v>
      </c>
      <c r="G449" s="7">
        <v>-288242.28000000003</v>
      </c>
      <c r="H449" s="7">
        <v>99.810000000000002</v>
      </c>
      <c r="I449" s="7">
        <v>-913.72000000000003</v>
      </c>
      <c r="J449" s="8">
        <v>-0.11849999999999999</v>
      </c>
      <c r="K449" s="8">
        <v>-0.00059999999999999995</v>
      </c>
      <c r="L449" s="52"/>
    </row>
    <row r="450" spans="1:12" ht="12.75">
      <c r="A450" s="52"/>
      <c r="B450" s="6" t="s">
        <v>4054</v>
      </c>
      <c r="C450" s="17">
        <v>707787156</v>
      </c>
      <c r="D450" s="6" t="s">
        <v>2617</v>
      </c>
      <c r="E450" s="6" t="s">
        <v>3651</v>
      </c>
      <c r="F450" s="6" t="s">
        <v>44</v>
      </c>
      <c r="G450" s="7">
        <v>-96262.179999999993</v>
      </c>
      <c r="H450" s="7">
        <v>99.810000000000002</v>
      </c>
      <c r="I450" s="7">
        <v>-305.14999999999998</v>
      </c>
      <c r="J450" s="8">
        <v>-0.039600000000000003</v>
      </c>
      <c r="K450" s="8">
        <v>-0.00020000000000000001</v>
      </c>
      <c r="L450" s="52"/>
    </row>
    <row r="451" spans="1:12" ht="12.75">
      <c r="A451" s="52"/>
      <c r="B451" s="6" t="s">
        <v>4055</v>
      </c>
      <c r="C451" s="17">
        <v>707787164</v>
      </c>
      <c r="D451" s="6" t="s">
        <v>2617</v>
      </c>
      <c r="E451" s="6" t="s">
        <v>3669</v>
      </c>
      <c r="F451" s="6" t="s">
        <v>44</v>
      </c>
      <c r="G451" s="7">
        <v>-137619.82000000001</v>
      </c>
      <c r="H451" s="7">
        <v>99.810000000000002</v>
      </c>
      <c r="I451" s="7">
        <v>-436.25</v>
      </c>
      <c r="J451" s="8">
        <v>-0.056599999999999998</v>
      </c>
      <c r="K451" s="8">
        <v>-0.00029999999999999997</v>
      </c>
      <c r="L451" s="52"/>
    </row>
    <row r="452" spans="1:12" ht="12.75">
      <c r="A452" s="52"/>
      <c r="B452" s="6" t="s">
        <v>4056</v>
      </c>
      <c r="C452" s="17">
        <v>707783270</v>
      </c>
      <c r="D452" s="6" t="s">
        <v>2617</v>
      </c>
      <c r="E452" s="6" t="s">
        <v>3626</v>
      </c>
      <c r="F452" s="6" t="s">
        <v>44</v>
      </c>
      <c r="G452" s="7">
        <v>55908.220000000001</v>
      </c>
      <c r="H452" s="7">
        <v>99.810000000000002</v>
      </c>
      <c r="I452" s="7">
        <v>177.22999999999999</v>
      </c>
      <c r="J452" s="8">
        <v>0.023</v>
      </c>
      <c r="K452" s="8">
        <v>0.00010000000000000001</v>
      </c>
      <c r="L452" s="52"/>
    </row>
    <row r="453" spans="1:12" ht="12.75">
      <c r="A453" s="52"/>
      <c r="B453" s="6" t="s">
        <v>4057</v>
      </c>
      <c r="C453" s="17">
        <v>707778262</v>
      </c>
      <c r="D453" s="6" t="s">
        <v>2617</v>
      </c>
      <c r="E453" s="6" t="s">
        <v>3662</v>
      </c>
      <c r="F453" s="6" t="s">
        <v>44</v>
      </c>
      <c r="G453" s="7">
        <v>209945.79999999999</v>
      </c>
      <c r="H453" s="7">
        <v>99.810000000000002</v>
      </c>
      <c r="I453" s="7">
        <v>665.51999999999998</v>
      </c>
      <c r="J453" s="8">
        <v>0.086300000000000002</v>
      </c>
      <c r="K453" s="8">
        <v>0.00040000000000000002</v>
      </c>
      <c r="L453" s="52"/>
    </row>
    <row r="454" spans="1:12" ht="12.75">
      <c r="A454" s="52"/>
      <c r="B454" s="6" t="s">
        <v>4058</v>
      </c>
      <c r="C454" s="17">
        <v>707783288</v>
      </c>
      <c r="D454" s="6" t="s">
        <v>2617</v>
      </c>
      <c r="E454" s="6" t="s">
        <v>3626</v>
      </c>
      <c r="F454" s="6" t="s">
        <v>44</v>
      </c>
      <c r="G454" s="7">
        <v>28181.919999999998</v>
      </c>
      <c r="H454" s="7">
        <v>99.810000000000002</v>
      </c>
      <c r="I454" s="7">
        <v>89.340000000000003</v>
      </c>
      <c r="J454" s="8">
        <v>0.011599999999999999</v>
      </c>
      <c r="K454" s="8">
        <v>0.00010000000000000001</v>
      </c>
      <c r="L454" s="52"/>
    </row>
    <row r="455" spans="1:12" ht="12.75">
      <c r="A455" s="52"/>
      <c r="B455" s="6" t="s">
        <v>4059</v>
      </c>
      <c r="C455" s="17">
        <v>707783296</v>
      </c>
      <c r="D455" s="6" t="s">
        <v>2617</v>
      </c>
      <c r="E455" s="6" t="s">
        <v>3554</v>
      </c>
      <c r="F455" s="6" t="s">
        <v>44</v>
      </c>
      <c r="G455" s="7">
        <v>84605.350000000006</v>
      </c>
      <c r="H455" s="7">
        <v>99.810000000000002</v>
      </c>
      <c r="I455" s="7">
        <v>268.19999999999999</v>
      </c>
      <c r="J455" s="8">
        <v>0.034799999999999998</v>
      </c>
      <c r="K455" s="8">
        <v>0.00020000000000000001</v>
      </c>
      <c r="L455" s="52"/>
    </row>
    <row r="456" spans="1:12" ht="12.75">
      <c r="A456" s="52"/>
      <c r="B456" s="6" t="s">
        <v>4060</v>
      </c>
      <c r="C456" s="17">
        <v>707778270</v>
      </c>
      <c r="D456" s="6" t="s">
        <v>2617</v>
      </c>
      <c r="E456" s="6" t="s">
        <v>3754</v>
      </c>
      <c r="F456" s="6" t="s">
        <v>44</v>
      </c>
      <c r="G456" s="7">
        <v>581350.10999999999</v>
      </c>
      <c r="H456" s="7">
        <v>99.810000000000002</v>
      </c>
      <c r="I456" s="7">
        <v>1842.8599999999999</v>
      </c>
      <c r="J456" s="8">
        <v>0.23910000000000001</v>
      </c>
      <c r="K456" s="8">
        <v>0.0011000000000000001</v>
      </c>
      <c r="L456" s="52"/>
    </row>
    <row r="457" spans="1:12" ht="12.75">
      <c r="A457" s="52"/>
      <c r="B457" s="6" t="s">
        <v>4061</v>
      </c>
      <c r="C457" s="17">
        <v>707778288</v>
      </c>
      <c r="D457" s="6" t="s">
        <v>2617</v>
      </c>
      <c r="E457" s="6" t="s">
        <v>3754</v>
      </c>
      <c r="F457" s="6" t="s">
        <v>44</v>
      </c>
      <c r="G457" s="7">
        <v>28374.220000000001</v>
      </c>
      <c r="H457" s="7">
        <v>99.810000000000002</v>
      </c>
      <c r="I457" s="7">
        <v>89.950000000000003</v>
      </c>
      <c r="J457" s="8">
        <v>0.0117</v>
      </c>
      <c r="K457" s="8">
        <v>0.00010000000000000001</v>
      </c>
      <c r="L457" s="52"/>
    </row>
    <row r="458" spans="1:12" ht="12.75">
      <c r="A458" s="52"/>
      <c r="B458" s="6" t="s">
        <v>4062</v>
      </c>
      <c r="C458" s="17">
        <v>707783304</v>
      </c>
      <c r="D458" s="6" t="s">
        <v>2617</v>
      </c>
      <c r="E458" s="6" t="s">
        <v>3675</v>
      </c>
      <c r="F458" s="6" t="s">
        <v>44</v>
      </c>
      <c r="G458" s="7">
        <v>56912.720000000001</v>
      </c>
      <c r="H458" s="7">
        <v>99.810000000000002</v>
      </c>
      <c r="I458" s="7">
        <v>180.41</v>
      </c>
      <c r="J458" s="8">
        <v>0.023400000000000001</v>
      </c>
      <c r="K458" s="8">
        <v>0.00010000000000000001</v>
      </c>
      <c r="L458" s="52"/>
    </row>
    <row r="459" spans="1:12" ht="12.75">
      <c r="A459" s="52"/>
      <c r="B459" s="6" t="s">
        <v>4063</v>
      </c>
      <c r="C459" s="17">
        <v>707778296</v>
      </c>
      <c r="D459" s="6" t="s">
        <v>2617</v>
      </c>
      <c r="E459" s="6" t="s">
        <v>3564</v>
      </c>
      <c r="F459" s="6" t="s">
        <v>44</v>
      </c>
      <c r="G459" s="7">
        <v>104092.78</v>
      </c>
      <c r="H459" s="7">
        <v>99.810000000000002</v>
      </c>
      <c r="I459" s="7">
        <v>329.97000000000003</v>
      </c>
      <c r="J459" s="8">
        <v>0.042799999999999998</v>
      </c>
      <c r="K459" s="8">
        <v>0.00020000000000000001</v>
      </c>
      <c r="L459" s="52"/>
    </row>
    <row r="460" spans="1:12" ht="12.75">
      <c r="A460" s="52"/>
      <c r="B460" s="6" t="s">
        <v>4064</v>
      </c>
      <c r="C460" s="17">
        <v>707783312</v>
      </c>
      <c r="D460" s="6" t="s">
        <v>2617</v>
      </c>
      <c r="E460" s="6" t="s">
        <v>3677</v>
      </c>
      <c r="F460" s="6" t="s">
        <v>44</v>
      </c>
      <c r="G460" s="7">
        <v>89942.720000000001</v>
      </c>
      <c r="H460" s="7">
        <v>99.810000000000002</v>
      </c>
      <c r="I460" s="7">
        <v>285.12</v>
      </c>
      <c r="J460" s="8">
        <v>0.036999999999999998</v>
      </c>
      <c r="K460" s="8">
        <v>0.00020000000000000001</v>
      </c>
      <c r="L460" s="52"/>
    </row>
    <row r="461" spans="1:12" ht="12.75">
      <c r="A461" s="52"/>
      <c r="B461" s="6" t="s">
        <v>4065</v>
      </c>
      <c r="C461" s="17">
        <v>707783320</v>
      </c>
      <c r="D461" s="6" t="s">
        <v>2617</v>
      </c>
      <c r="E461" s="6" t="s">
        <v>3925</v>
      </c>
      <c r="F461" s="6" t="s">
        <v>44</v>
      </c>
      <c r="G461" s="7">
        <v>21461.93</v>
      </c>
      <c r="H461" s="7">
        <v>99.810000000000002</v>
      </c>
      <c r="I461" s="7">
        <v>68.030000000000001</v>
      </c>
      <c r="J461" s="8">
        <v>0.0088000000000000005</v>
      </c>
      <c r="K461" s="8">
        <v>0</v>
      </c>
      <c r="L461" s="52"/>
    </row>
    <row r="462" spans="1:12" ht="12.75">
      <c r="A462" s="52"/>
      <c r="B462" s="6" t="s">
        <v>4066</v>
      </c>
      <c r="C462" s="17">
        <v>707778304</v>
      </c>
      <c r="D462" s="6" t="s">
        <v>2617</v>
      </c>
      <c r="E462" s="6" t="s">
        <v>3865</v>
      </c>
      <c r="F462" s="6" t="s">
        <v>44</v>
      </c>
      <c r="G462" s="7">
        <v>210577.37</v>
      </c>
      <c r="H462" s="7">
        <v>99.810000000000002</v>
      </c>
      <c r="I462" s="7">
        <v>667.51999999999998</v>
      </c>
      <c r="J462" s="8">
        <v>0.086599999999999996</v>
      </c>
      <c r="K462" s="8">
        <v>0.00040000000000000002</v>
      </c>
      <c r="L462" s="52"/>
    </row>
    <row r="463" spans="1:12" ht="12.75">
      <c r="A463" s="52"/>
      <c r="B463" s="6" t="s">
        <v>4067</v>
      </c>
      <c r="C463" s="17">
        <v>707787172</v>
      </c>
      <c r="D463" s="6" t="s">
        <v>2617</v>
      </c>
      <c r="E463" s="6" t="s">
        <v>3669</v>
      </c>
      <c r="F463" s="6" t="s">
        <v>44</v>
      </c>
      <c r="G463" s="7">
        <v>-149165.35999999999</v>
      </c>
      <c r="H463" s="7">
        <v>99.810000000000002</v>
      </c>
      <c r="I463" s="7">
        <v>-472.85000000000002</v>
      </c>
      <c r="J463" s="8">
        <v>-0.0613</v>
      </c>
      <c r="K463" s="8">
        <v>-0.00029999999999999997</v>
      </c>
      <c r="L463" s="52"/>
    </row>
    <row r="464" spans="1:12" ht="12.75">
      <c r="A464" s="52"/>
      <c r="B464" s="6" t="s">
        <v>4068</v>
      </c>
      <c r="C464" s="17">
        <v>707787180</v>
      </c>
      <c r="D464" s="6" t="s">
        <v>2617</v>
      </c>
      <c r="E464" s="6" t="s">
        <v>3560</v>
      </c>
      <c r="F464" s="6" t="s">
        <v>44</v>
      </c>
      <c r="G464" s="7">
        <v>81574.830000000002</v>
      </c>
      <c r="H464" s="7">
        <v>99.810000000000002</v>
      </c>
      <c r="I464" s="7">
        <v>258.58999999999997</v>
      </c>
      <c r="J464" s="8">
        <v>0.033500000000000002</v>
      </c>
      <c r="K464" s="8">
        <v>0.00020000000000000001</v>
      </c>
      <c r="L464" s="52"/>
    </row>
    <row r="465" spans="1:12" ht="12.75">
      <c r="A465" s="52"/>
      <c r="B465" s="6" t="s">
        <v>4069</v>
      </c>
      <c r="C465" s="17">
        <v>707787198</v>
      </c>
      <c r="D465" s="6" t="s">
        <v>2617</v>
      </c>
      <c r="E465" s="6" t="s">
        <v>3618</v>
      </c>
      <c r="F465" s="6" t="s">
        <v>44</v>
      </c>
      <c r="G465" s="7">
        <v>347527.01000000001</v>
      </c>
      <c r="H465" s="7">
        <v>99.810000000000002</v>
      </c>
      <c r="I465" s="7">
        <v>1101.6500000000001</v>
      </c>
      <c r="J465" s="8">
        <v>0.1429</v>
      </c>
      <c r="K465" s="8">
        <v>0.00069999999999999999</v>
      </c>
      <c r="L465" s="52"/>
    </row>
    <row r="466" spans="1:12" ht="12.75">
      <c r="A466" s="52"/>
      <c r="B466" s="6" t="s">
        <v>4070</v>
      </c>
      <c r="C466" s="17">
        <v>707763215</v>
      </c>
      <c r="D466" s="6" t="s">
        <v>2617</v>
      </c>
      <c r="E466" s="22">
        <v>44427</v>
      </c>
      <c r="F466" s="6" t="s">
        <v>44</v>
      </c>
      <c r="G466" s="7">
        <v>27834.220000000001</v>
      </c>
      <c r="H466" s="7">
        <v>99.700000000000003</v>
      </c>
      <c r="I466" s="7">
        <v>88.140000000000001</v>
      </c>
      <c r="J466" s="8">
        <v>0.0114</v>
      </c>
      <c r="K466" s="8">
        <v>0.00010000000000000001</v>
      </c>
      <c r="L466" s="52"/>
    </row>
    <row r="467" spans="1:12" ht="12.75">
      <c r="A467" s="52"/>
      <c r="B467" s="6" t="s">
        <v>4071</v>
      </c>
      <c r="C467" s="17">
        <v>707763223</v>
      </c>
      <c r="D467" s="6" t="s">
        <v>2617</v>
      </c>
      <c r="E467" s="22">
        <v>44410</v>
      </c>
      <c r="F467" s="6" t="s">
        <v>44</v>
      </c>
      <c r="G467" s="7">
        <v>4781.8500000000004</v>
      </c>
      <c r="H467" s="7">
        <v>99.700000000000003</v>
      </c>
      <c r="I467" s="7">
        <v>15.140000000000001</v>
      </c>
      <c r="J467" s="8">
        <v>0.002</v>
      </c>
      <c r="K467" s="8">
        <v>0</v>
      </c>
      <c r="L467" s="52"/>
    </row>
    <row r="468" spans="1:12" ht="12.75">
      <c r="A468" s="52"/>
      <c r="B468" s="6" t="s">
        <v>4072</v>
      </c>
      <c r="C468" s="17">
        <v>707760740</v>
      </c>
      <c r="D468" s="6" t="s">
        <v>2617</v>
      </c>
      <c r="E468" s="22">
        <v>44404</v>
      </c>
      <c r="F468" s="6" t="s">
        <v>44</v>
      </c>
      <c r="G468" s="7">
        <v>3239.0599999999999</v>
      </c>
      <c r="H468" s="7">
        <v>99.700000000000003</v>
      </c>
      <c r="I468" s="7">
        <v>10.26</v>
      </c>
      <c r="J468" s="8">
        <v>0.0012999999999999999</v>
      </c>
      <c r="K468" s="8">
        <v>0</v>
      </c>
      <c r="L468" s="52"/>
    </row>
    <row r="469" spans="1:12" ht="12.75">
      <c r="A469" s="52"/>
      <c r="B469" s="6" t="s">
        <v>4073</v>
      </c>
      <c r="C469" s="17">
        <v>707767471</v>
      </c>
      <c r="D469" s="6" t="s">
        <v>2617</v>
      </c>
      <c r="E469" s="6" t="s">
        <v>3656</v>
      </c>
      <c r="F469" s="6" t="s">
        <v>44</v>
      </c>
      <c r="G469" s="7">
        <v>-57944.529999999999</v>
      </c>
      <c r="H469" s="7">
        <v>99.700000000000003</v>
      </c>
      <c r="I469" s="7">
        <v>-183.47999999999999</v>
      </c>
      <c r="J469" s="8">
        <v>-0.023800000000000002</v>
      </c>
      <c r="K469" s="8">
        <v>-0.00010000000000000001</v>
      </c>
      <c r="L469" s="52"/>
    </row>
    <row r="470" spans="1:12" ht="12.75">
      <c r="A470" s="52"/>
      <c r="B470" s="6" t="s">
        <v>4074</v>
      </c>
      <c r="C470" s="17">
        <v>707774121</v>
      </c>
      <c r="D470" s="6" t="s">
        <v>2617</v>
      </c>
      <c r="E470" s="6" t="s">
        <v>3497</v>
      </c>
      <c r="F470" s="6" t="s">
        <v>44</v>
      </c>
      <c r="G470" s="7">
        <v>-46225.870000000003</v>
      </c>
      <c r="H470" s="7">
        <v>99.700000000000003</v>
      </c>
      <c r="I470" s="7">
        <v>-146.37000000000001</v>
      </c>
      <c r="J470" s="8">
        <v>-0.019</v>
      </c>
      <c r="K470" s="8">
        <v>-0.00010000000000000001</v>
      </c>
      <c r="L470" s="52"/>
    </row>
    <row r="471" spans="1:12" ht="12.75">
      <c r="A471" s="52"/>
      <c r="B471" s="6" t="s">
        <v>4075</v>
      </c>
      <c r="C471" s="17">
        <v>707787248</v>
      </c>
      <c r="D471" s="6" t="s">
        <v>2617</v>
      </c>
      <c r="E471" s="6" t="s">
        <v>3605</v>
      </c>
      <c r="F471" s="6" t="s">
        <v>44</v>
      </c>
      <c r="G471" s="7">
        <v>21944.009999999998</v>
      </c>
      <c r="H471" s="7">
        <v>99.700000000000003</v>
      </c>
      <c r="I471" s="7">
        <v>69.489999999999995</v>
      </c>
      <c r="J471" s="8">
        <v>0.0089999999999999993</v>
      </c>
      <c r="K471" s="8">
        <v>0</v>
      </c>
      <c r="L471" s="52"/>
    </row>
    <row r="472" spans="1:12" ht="12.75">
      <c r="A472" s="52"/>
      <c r="B472" s="6" t="s">
        <v>4076</v>
      </c>
      <c r="C472" s="17">
        <v>707783346</v>
      </c>
      <c r="D472" s="6" t="s">
        <v>2617</v>
      </c>
      <c r="E472" s="6" t="s">
        <v>3675</v>
      </c>
      <c r="F472" s="6" t="s">
        <v>44</v>
      </c>
      <c r="G472" s="7">
        <v>85688.800000000003</v>
      </c>
      <c r="H472" s="7">
        <v>99.700000000000003</v>
      </c>
      <c r="I472" s="7">
        <v>271.32999999999998</v>
      </c>
      <c r="J472" s="8">
        <v>0.035200000000000002</v>
      </c>
      <c r="K472" s="8">
        <v>0.00020000000000000001</v>
      </c>
      <c r="L472" s="52"/>
    </row>
    <row r="473" spans="1:12" ht="12.75">
      <c r="A473" s="52"/>
      <c r="B473" s="6" t="s">
        <v>4077</v>
      </c>
      <c r="C473" s="17">
        <v>707774139</v>
      </c>
      <c r="D473" s="6" t="s">
        <v>2617</v>
      </c>
      <c r="E473" s="6" t="s">
        <v>3907</v>
      </c>
      <c r="F473" s="6" t="s">
        <v>44</v>
      </c>
      <c r="G473" s="7">
        <v>4103.3400000000001</v>
      </c>
      <c r="H473" s="7">
        <v>99.700000000000003</v>
      </c>
      <c r="I473" s="7">
        <v>12.99</v>
      </c>
      <c r="J473" s="8">
        <v>0.0016999999999999999</v>
      </c>
      <c r="K473" s="8">
        <v>0</v>
      </c>
      <c r="L473" s="52"/>
    </row>
    <row r="474" spans="1:12" ht="12.75">
      <c r="A474" s="52"/>
      <c r="B474" s="6" t="s">
        <v>4078</v>
      </c>
      <c r="C474" s="17">
        <v>707778346</v>
      </c>
      <c r="D474" s="6" t="s">
        <v>2617</v>
      </c>
      <c r="E474" s="6" t="s">
        <v>3662</v>
      </c>
      <c r="F474" s="6" t="s">
        <v>44</v>
      </c>
      <c r="G474" s="7">
        <v>6928.8699999999999</v>
      </c>
      <c r="H474" s="7">
        <v>99.700000000000003</v>
      </c>
      <c r="I474" s="7">
        <v>21.940000000000001</v>
      </c>
      <c r="J474" s="8">
        <v>0.0028</v>
      </c>
      <c r="K474" s="8">
        <v>0</v>
      </c>
      <c r="L474" s="52"/>
    </row>
    <row r="475" spans="1:12" ht="12.75">
      <c r="A475" s="52"/>
      <c r="B475" s="6" t="s">
        <v>4079</v>
      </c>
      <c r="C475" s="17">
        <v>707787255</v>
      </c>
      <c r="D475" s="6" t="s">
        <v>2617</v>
      </c>
      <c r="E475" s="6" t="s">
        <v>3669</v>
      </c>
      <c r="F475" s="6" t="s">
        <v>44</v>
      </c>
      <c r="G475" s="7">
        <v>135782.73000000001</v>
      </c>
      <c r="H475" s="7">
        <v>99.700000000000003</v>
      </c>
      <c r="I475" s="7">
        <v>429.94999999999999</v>
      </c>
      <c r="J475" s="8">
        <v>0.055800000000000002</v>
      </c>
      <c r="K475" s="8">
        <v>0.00029999999999999997</v>
      </c>
      <c r="L475" s="52"/>
    </row>
    <row r="476" spans="1:12" ht="12.75">
      <c r="A476" s="52"/>
      <c r="B476" s="6" t="s">
        <v>4080</v>
      </c>
      <c r="C476" s="17">
        <v>707787263</v>
      </c>
      <c r="D476" s="6" t="s">
        <v>2617</v>
      </c>
      <c r="E476" s="6" t="s">
        <v>3618</v>
      </c>
      <c r="F476" s="6" t="s">
        <v>44</v>
      </c>
      <c r="G476" s="7">
        <v>23610.950000000001</v>
      </c>
      <c r="H476" s="7">
        <v>99.700000000000003</v>
      </c>
      <c r="I476" s="7">
        <v>74.760000000000005</v>
      </c>
      <c r="J476" s="8">
        <v>0.0097000000000000003</v>
      </c>
      <c r="K476" s="8">
        <v>0</v>
      </c>
      <c r="L476" s="52"/>
    </row>
    <row r="477" spans="1:12" ht="12.75">
      <c r="A477" s="52"/>
      <c r="B477" s="6" t="s">
        <v>4081</v>
      </c>
      <c r="C477" s="17">
        <v>707787271</v>
      </c>
      <c r="D477" s="6" t="s">
        <v>2617</v>
      </c>
      <c r="E477" s="6" t="s">
        <v>1</v>
      </c>
      <c r="F477" s="6" t="s">
        <v>44</v>
      </c>
      <c r="G477" s="7">
        <v>-10796.4</v>
      </c>
      <c r="H477" s="7">
        <v>100</v>
      </c>
      <c r="I477" s="7">
        <v>-34.289999999999999</v>
      </c>
      <c r="J477" s="8">
        <v>-0.0044000000000000003</v>
      </c>
      <c r="K477" s="8">
        <v>0</v>
      </c>
      <c r="L477" s="52"/>
    </row>
    <row r="478" spans="1:12" ht="12.75">
      <c r="A478" s="52"/>
      <c r="B478" s="6" t="s">
        <v>4082</v>
      </c>
      <c r="C478" s="17">
        <v>707787297</v>
      </c>
      <c r="D478" s="6" t="s">
        <v>2617</v>
      </c>
      <c r="E478" s="6" t="s">
        <v>3653</v>
      </c>
      <c r="F478" s="6" t="s">
        <v>49</v>
      </c>
      <c r="G478" s="7">
        <v>-104511.56</v>
      </c>
      <c r="H478" s="7">
        <v>100.02</v>
      </c>
      <c r="I478" s="7">
        <v>-368.32999999999998</v>
      </c>
      <c r="J478" s="8">
        <v>-0.047800000000000002</v>
      </c>
      <c r="K478" s="8">
        <v>-0.00020000000000000001</v>
      </c>
      <c r="L478" s="52"/>
    </row>
    <row r="479" spans="1:12" ht="12.75">
      <c r="A479" s="52"/>
      <c r="B479" s="6" t="s">
        <v>4083</v>
      </c>
      <c r="C479" s="17">
        <v>707783379</v>
      </c>
      <c r="D479" s="6" t="s">
        <v>2617</v>
      </c>
      <c r="E479" s="6" t="s">
        <v>3885</v>
      </c>
      <c r="F479" s="6" t="s">
        <v>49</v>
      </c>
      <c r="G479" s="7">
        <v>-45985.080000000002</v>
      </c>
      <c r="H479" s="7">
        <v>100.02</v>
      </c>
      <c r="I479" s="7">
        <v>-162.06999999999999</v>
      </c>
      <c r="J479" s="8">
        <v>-0.021000000000000001</v>
      </c>
      <c r="K479" s="8">
        <v>-0.00010000000000000001</v>
      </c>
      <c r="L479" s="52"/>
    </row>
    <row r="480" spans="1:12" ht="12.75">
      <c r="A480" s="52"/>
      <c r="B480" s="6" t="s">
        <v>4084</v>
      </c>
      <c r="C480" s="17">
        <v>707778361</v>
      </c>
      <c r="D480" s="6" t="s">
        <v>2617</v>
      </c>
      <c r="E480" s="6" t="s">
        <v>3507</v>
      </c>
      <c r="F480" s="6" t="s">
        <v>49</v>
      </c>
      <c r="G480" s="7">
        <v>-90925.050000000003</v>
      </c>
      <c r="H480" s="7">
        <v>100.02</v>
      </c>
      <c r="I480" s="7">
        <v>-320.44999999999999</v>
      </c>
      <c r="J480" s="8">
        <v>-0.041599999999999998</v>
      </c>
      <c r="K480" s="8">
        <v>-0.00020000000000000001</v>
      </c>
      <c r="L480" s="52"/>
    </row>
    <row r="481" spans="1:12" ht="12.75">
      <c r="A481" s="52"/>
      <c r="B481" s="6" t="s">
        <v>4085</v>
      </c>
      <c r="C481" s="17">
        <v>707778379</v>
      </c>
      <c r="D481" s="6" t="s">
        <v>2617</v>
      </c>
      <c r="E481" s="6" t="s">
        <v>3754</v>
      </c>
      <c r="F481" s="6" t="s">
        <v>49</v>
      </c>
      <c r="G481" s="7">
        <v>-41804.620000000003</v>
      </c>
      <c r="H481" s="7">
        <v>100.02</v>
      </c>
      <c r="I481" s="7">
        <v>-147.33000000000001</v>
      </c>
      <c r="J481" s="8">
        <v>-0.019099999999999999</v>
      </c>
      <c r="K481" s="8">
        <v>-0.00010000000000000001</v>
      </c>
      <c r="L481" s="52"/>
    </row>
    <row r="482" spans="1:12" ht="12.75">
      <c r="A482" s="52"/>
      <c r="B482" s="6" t="s">
        <v>4086</v>
      </c>
      <c r="C482" s="17">
        <v>707778387</v>
      </c>
      <c r="D482" s="6" t="s">
        <v>2617</v>
      </c>
      <c r="E482" s="6" t="s">
        <v>3720</v>
      </c>
      <c r="F482" s="6" t="s">
        <v>49</v>
      </c>
      <c r="G482" s="7">
        <v>-47030.199999999997</v>
      </c>
      <c r="H482" s="7">
        <v>100.02</v>
      </c>
      <c r="I482" s="7">
        <v>-165.75</v>
      </c>
      <c r="J482" s="8">
        <v>-0.021499999999999998</v>
      </c>
      <c r="K482" s="8">
        <v>-0.00010000000000000001</v>
      </c>
      <c r="L482" s="52"/>
    </row>
    <row r="483" spans="1:12" ht="12.75">
      <c r="A483" s="52"/>
      <c r="B483" s="6" t="s">
        <v>4087</v>
      </c>
      <c r="C483" s="17">
        <v>707778395</v>
      </c>
      <c r="D483" s="6" t="s">
        <v>2617</v>
      </c>
      <c r="E483" s="6" t="s">
        <v>3865</v>
      </c>
      <c r="F483" s="6" t="s">
        <v>49</v>
      </c>
      <c r="G483" s="7">
        <v>-88834.820000000007</v>
      </c>
      <c r="H483" s="7">
        <v>100.02</v>
      </c>
      <c r="I483" s="7">
        <v>-313.07999999999998</v>
      </c>
      <c r="J483" s="8">
        <v>-0.040599999999999997</v>
      </c>
      <c r="K483" s="8">
        <v>-0.00020000000000000001</v>
      </c>
      <c r="L483" s="52"/>
    </row>
    <row r="484" spans="1:12" ht="12.75">
      <c r="A484" s="52"/>
      <c r="B484" s="6" t="s">
        <v>4088</v>
      </c>
      <c r="C484" s="17">
        <v>707767521</v>
      </c>
      <c r="D484" s="6" t="s">
        <v>2617</v>
      </c>
      <c r="E484" s="6" t="s">
        <v>3656</v>
      </c>
      <c r="F484" s="6" t="s">
        <v>49</v>
      </c>
      <c r="G484" s="7">
        <v>30272.880000000001</v>
      </c>
      <c r="H484" s="7">
        <v>100.02</v>
      </c>
      <c r="I484" s="7">
        <v>106.69</v>
      </c>
      <c r="J484" s="8">
        <v>0.0138</v>
      </c>
      <c r="K484" s="8">
        <v>0.00010000000000000001</v>
      </c>
      <c r="L484" s="52"/>
    </row>
    <row r="485" spans="1:12" ht="12.75">
      <c r="A485" s="52"/>
      <c r="B485" s="6" t="s">
        <v>4089</v>
      </c>
      <c r="C485" s="17">
        <v>707765343</v>
      </c>
      <c r="D485" s="6" t="s">
        <v>2617</v>
      </c>
      <c r="E485" s="22">
        <v>44468</v>
      </c>
      <c r="F485" s="6" t="s">
        <v>49</v>
      </c>
      <c r="G485" s="7">
        <v>-1499667.04</v>
      </c>
      <c r="H485" s="7">
        <v>100.02</v>
      </c>
      <c r="I485" s="7">
        <v>-5285.2799999999997</v>
      </c>
      <c r="J485" s="8">
        <v>-0.68569999999999998</v>
      </c>
      <c r="K485" s="8">
        <v>-0.0032000000000000002</v>
      </c>
      <c r="L485" s="52"/>
    </row>
    <row r="486" spans="1:12" ht="12.75">
      <c r="A486" s="52"/>
      <c r="B486" s="6" t="s">
        <v>4090</v>
      </c>
      <c r="C486" s="17">
        <v>707787305</v>
      </c>
      <c r="D486" s="6" t="s">
        <v>2617</v>
      </c>
      <c r="E486" s="6" t="s">
        <v>1</v>
      </c>
      <c r="F486" s="6" t="s">
        <v>49</v>
      </c>
      <c r="G486" s="7">
        <v>114960.03</v>
      </c>
      <c r="H486" s="7">
        <v>100</v>
      </c>
      <c r="I486" s="7">
        <v>405.06999999999999</v>
      </c>
      <c r="J486" s="8">
        <v>0.052600000000000001</v>
      </c>
      <c r="K486" s="8">
        <v>0.00020000000000000001</v>
      </c>
      <c r="L486" s="52"/>
    </row>
    <row r="487" spans="1:12" ht="12.75">
      <c r="A487" s="52"/>
      <c r="B487" s="6" t="s">
        <v>4091</v>
      </c>
      <c r="C487" s="17">
        <v>707763348</v>
      </c>
      <c r="D487" s="6" t="s">
        <v>2617</v>
      </c>
      <c r="E487" s="22">
        <v>44425</v>
      </c>
      <c r="F487" s="6" t="s">
        <v>100</v>
      </c>
      <c r="G487" s="7">
        <v>40869.269999999997</v>
      </c>
      <c r="H487" s="7">
        <v>100.14</v>
      </c>
      <c r="I487" s="7">
        <v>40.93</v>
      </c>
      <c r="J487" s="8">
        <v>0.0053</v>
      </c>
      <c r="K487" s="8">
        <v>0</v>
      </c>
      <c r="L487" s="52"/>
    </row>
    <row r="488" spans="1:12" ht="12.75">
      <c r="A488" s="52"/>
      <c r="B488" s="6" t="s">
        <v>4092</v>
      </c>
      <c r="C488" s="17">
        <v>707767604</v>
      </c>
      <c r="D488" s="6" t="s">
        <v>2617</v>
      </c>
      <c r="E488" s="6" t="s">
        <v>4093</v>
      </c>
      <c r="F488" s="6" t="s">
        <v>100</v>
      </c>
      <c r="G488" s="7">
        <v>-544923.60999999999</v>
      </c>
      <c r="H488" s="7">
        <v>100.14</v>
      </c>
      <c r="I488" s="7">
        <v>-545.69000000000005</v>
      </c>
      <c r="J488" s="8">
        <v>-0.070800000000000002</v>
      </c>
      <c r="K488" s="8">
        <v>-0.00029999999999999997</v>
      </c>
      <c r="L488" s="52"/>
    </row>
    <row r="489" spans="1:12" ht="12.75">
      <c r="A489" s="52"/>
      <c r="B489" s="6" t="s">
        <v>4094</v>
      </c>
      <c r="C489" s="17">
        <v>707767612</v>
      </c>
      <c r="D489" s="6" t="s">
        <v>2617</v>
      </c>
      <c r="E489" s="6" t="s">
        <v>4095</v>
      </c>
      <c r="F489" s="6" t="s">
        <v>100</v>
      </c>
      <c r="G489" s="7">
        <v>59941.599999999999</v>
      </c>
      <c r="H489" s="7">
        <v>100.14</v>
      </c>
      <c r="I489" s="7">
        <v>60.030000000000001</v>
      </c>
      <c r="J489" s="8">
        <v>0.0077999999999999996</v>
      </c>
      <c r="K489" s="8">
        <v>0</v>
      </c>
      <c r="L489" s="52"/>
    </row>
    <row r="490" spans="1:12" ht="12.75">
      <c r="A490" s="52"/>
      <c r="B490" s="6" t="s">
        <v>4096</v>
      </c>
      <c r="C490" s="17">
        <v>707787420</v>
      </c>
      <c r="D490" s="6" t="s">
        <v>2617</v>
      </c>
      <c r="E490" s="6" t="s">
        <v>3653</v>
      </c>
      <c r="F490" s="6" t="s">
        <v>44</v>
      </c>
      <c r="G490" s="7">
        <v>114142.55</v>
      </c>
      <c r="H490" s="7">
        <v>99.989999999999995</v>
      </c>
      <c r="I490" s="7">
        <v>362.48000000000002</v>
      </c>
      <c r="J490" s="8">
        <v>0.047</v>
      </c>
      <c r="K490" s="8">
        <v>0.00020000000000000001</v>
      </c>
      <c r="L490" s="52"/>
    </row>
    <row r="491" spans="1:12" ht="12.75">
      <c r="A491" s="52"/>
      <c r="B491" s="6" t="s">
        <v>4097</v>
      </c>
      <c r="C491" s="17">
        <v>707783551</v>
      </c>
      <c r="D491" s="6" t="s">
        <v>2617</v>
      </c>
      <c r="E491" s="6" t="s">
        <v>3885</v>
      </c>
      <c r="F491" s="6" t="s">
        <v>44</v>
      </c>
      <c r="G491" s="7">
        <v>51953.099999999999</v>
      </c>
      <c r="H491" s="7">
        <v>99.989999999999995</v>
      </c>
      <c r="I491" s="7">
        <v>164.99000000000001</v>
      </c>
      <c r="J491" s="8">
        <v>0.021399999999999999</v>
      </c>
      <c r="K491" s="8">
        <v>0.00010000000000000001</v>
      </c>
      <c r="L491" s="52"/>
    </row>
    <row r="492" spans="1:12" ht="12.75">
      <c r="A492" s="52"/>
      <c r="B492" s="6" t="s">
        <v>4098</v>
      </c>
      <c r="C492" s="17">
        <v>707778536</v>
      </c>
      <c r="D492" s="6" t="s">
        <v>2617</v>
      </c>
      <c r="E492" s="6" t="s">
        <v>3507</v>
      </c>
      <c r="F492" s="6" t="s">
        <v>44</v>
      </c>
      <c r="G492" s="7">
        <v>103197.33</v>
      </c>
      <c r="H492" s="7">
        <v>99.989999999999995</v>
      </c>
      <c r="I492" s="7">
        <v>327.72000000000003</v>
      </c>
      <c r="J492" s="8">
        <v>0.042500000000000003</v>
      </c>
      <c r="K492" s="8">
        <v>0.00020000000000000001</v>
      </c>
      <c r="L492" s="52"/>
    </row>
    <row r="493" spans="1:12" ht="12.75">
      <c r="A493" s="52"/>
      <c r="B493" s="6" t="s">
        <v>4099</v>
      </c>
      <c r="C493" s="17">
        <v>707778544</v>
      </c>
      <c r="D493" s="6" t="s">
        <v>2617</v>
      </c>
      <c r="E493" s="6" t="s">
        <v>3754</v>
      </c>
      <c r="F493" s="6" t="s">
        <v>44</v>
      </c>
      <c r="G493" s="7">
        <v>47459.589999999997</v>
      </c>
      <c r="H493" s="7">
        <v>99.989999999999995</v>
      </c>
      <c r="I493" s="7">
        <v>150.72</v>
      </c>
      <c r="J493" s="8">
        <v>0.019599999999999999</v>
      </c>
      <c r="K493" s="8">
        <v>0.00010000000000000001</v>
      </c>
      <c r="L493" s="52"/>
    </row>
    <row r="494" spans="1:12" ht="12.75">
      <c r="A494" s="52"/>
      <c r="B494" s="6" t="s">
        <v>4100</v>
      </c>
      <c r="C494" s="17">
        <v>707778551</v>
      </c>
      <c r="D494" s="6" t="s">
        <v>2617</v>
      </c>
      <c r="E494" s="6" t="s">
        <v>3720</v>
      </c>
      <c r="F494" s="6" t="s">
        <v>44</v>
      </c>
      <c r="G494" s="7">
        <v>53495.5</v>
      </c>
      <c r="H494" s="7">
        <v>99.989999999999995</v>
      </c>
      <c r="I494" s="7">
        <v>169.88</v>
      </c>
      <c r="J494" s="8">
        <v>0.021999999999999999</v>
      </c>
      <c r="K494" s="8">
        <v>0.00010000000000000001</v>
      </c>
      <c r="L494" s="52"/>
    </row>
    <row r="495" spans="1:12" ht="12.75">
      <c r="A495" s="52"/>
      <c r="B495" s="6" t="s">
        <v>4101</v>
      </c>
      <c r="C495" s="17">
        <v>707778569</v>
      </c>
      <c r="D495" s="6" t="s">
        <v>2617</v>
      </c>
      <c r="E495" s="6" t="s">
        <v>3865</v>
      </c>
      <c r="F495" s="6" t="s">
        <v>44</v>
      </c>
      <c r="G495" s="7">
        <v>101603.14999999999</v>
      </c>
      <c r="H495" s="7">
        <v>99.989999999999995</v>
      </c>
      <c r="I495" s="7">
        <v>322.66000000000003</v>
      </c>
      <c r="J495" s="8">
        <v>0.0419</v>
      </c>
      <c r="K495" s="8">
        <v>0.00020000000000000001</v>
      </c>
      <c r="L495" s="52"/>
    </row>
    <row r="496" spans="1:12" ht="12.75">
      <c r="A496" s="52"/>
      <c r="B496" s="6" t="s">
        <v>4102</v>
      </c>
      <c r="C496" s="17">
        <v>707767638</v>
      </c>
      <c r="D496" s="6" t="s">
        <v>2617</v>
      </c>
      <c r="E496" s="6" t="s">
        <v>3656</v>
      </c>
      <c r="F496" s="6" t="s">
        <v>44</v>
      </c>
      <c r="G496" s="7">
        <v>-35306.360000000001</v>
      </c>
      <c r="H496" s="7">
        <v>99.989999999999995</v>
      </c>
      <c r="I496" s="7">
        <v>-112.12000000000001</v>
      </c>
      <c r="J496" s="8">
        <v>-0.014500000000000001</v>
      </c>
      <c r="K496" s="8">
        <v>-0.00010000000000000001</v>
      </c>
      <c r="L496" s="52"/>
    </row>
    <row r="497" spans="1:12" ht="12.75">
      <c r="A497" s="52"/>
      <c r="B497" s="6" t="s">
        <v>4103</v>
      </c>
      <c r="C497" s="17">
        <v>707765376</v>
      </c>
      <c r="D497" s="6" t="s">
        <v>2617</v>
      </c>
      <c r="E497" s="22">
        <v>44468</v>
      </c>
      <c r="F497" s="6" t="s">
        <v>44</v>
      </c>
      <c r="G497" s="7">
        <v>1755600.9399999999</v>
      </c>
      <c r="H497" s="7">
        <v>99.989999999999995</v>
      </c>
      <c r="I497" s="7">
        <v>5575.2299999999996</v>
      </c>
      <c r="J497" s="8">
        <v>0.72330000000000005</v>
      </c>
      <c r="K497" s="8">
        <v>0.0033999999999999998</v>
      </c>
      <c r="L497" s="52"/>
    </row>
    <row r="498" spans="1:12" ht="12.75">
      <c r="A498" s="52"/>
      <c r="B498" s="6" t="s">
        <v>4104</v>
      </c>
      <c r="C498" s="17">
        <v>707787438</v>
      </c>
      <c r="D498" s="6" t="s">
        <v>2617</v>
      </c>
      <c r="E498" s="6" t="s">
        <v>1</v>
      </c>
      <c r="F498" s="6" t="s">
        <v>44</v>
      </c>
      <c r="G498" s="7">
        <v>-128414.95</v>
      </c>
      <c r="H498" s="7">
        <v>100</v>
      </c>
      <c r="I498" s="7">
        <v>-407.85000000000002</v>
      </c>
      <c r="J498" s="8">
        <v>-0.052900000000000003</v>
      </c>
      <c r="K498" s="8">
        <v>-0.00020000000000000001</v>
      </c>
      <c r="L498" s="52"/>
    </row>
    <row r="499" spans="1:12" ht="12.75">
      <c r="A499" s="52"/>
      <c r="B499" s="6" t="s">
        <v>4105</v>
      </c>
      <c r="C499" s="17">
        <v>707763421</v>
      </c>
      <c r="D499" s="6" t="s">
        <v>2617</v>
      </c>
      <c r="E499" s="22">
        <v>44425</v>
      </c>
      <c r="F499" s="6" t="s">
        <v>44</v>
      </c>
      <c r="G499" s="7">
        <v>-14372.530000000001</v>
      </c>
      <c r="H499" s="7">
        <v>99.700000000000003</v>
      </c>
      <c r="I499" s="7">
        <v>-45.509999999999998</v>
      </c>
      <c r="J499" s="8">
        <v>-0.0058999999999999999</v>
      </c>
      <c r="K499" s="8">
        <v>0</v>
      </c>
      <c r="L499" s="52"/>
    </row>
    <row r="500" spans="1:12" ht="12.75">
      <c r="A500" s="52"/>
      <c r="B500" s="6" t="s">
        <v>4106</v>
      </c>
      <c r="C500" s="17">
        <v>707767679</v>
      </c>
      <c r="D500" s="6" t="s">
        <v>2617</v>
      </c>
      <c r="E500" s="6" t="s">
        <v>4093</v>
      </c>
      <c r="F500" s="6" t="s">
        <v>44</v>
      </c>
      <c r="G500" s="7">
        <v>184335.98000000001</v>
      </c>
      <c r="H500" s="7">
        <v>99.700000000000003</v>
      </c>
      <c r="I500" s="7">
        <v>583.69000000000005</v>
      </c>
      <c r="J500" s="8">
        <v>0.075700000000000003</v>
      </c>
      <c r="K500" s="8">
        <v>0.00040000000000000002</v>
      </c>
      <c r="L500" s="52"/>
    </row>
    <row r="501" spans="1:12" ht="12.75">
      <c r="A501" s="52"/>
      <c r="B501" s="6" t="s">
        <v>4107</v>
      </c>
      <c r="C501" s="17">
        <v>707767687</v>
      </c>
      <c r="D501" s="6" t="s">
        <v>2617</v>
      </c>
      <c r="E501" s="6" t="s">
        <v>4095</v>
      </c>
      <c r="F501" s="6" t="s">
        <v>44</v>
      </c>
      <c r="G501" s="7">
        <v>-20256.950000000001</v>
      </c>
      <c r="H501" s="7">
        <v>99.700000000000003</v>
      </c>
      <c r="I501" s="7">
        <v>-64.140000000000001</v>
      </c>
      <c r="J501" s="8">
        <v>-0.0083000000000000001</v>
      </c>
      <c r="K501" s="8">
        <v>0</v>
      </c>
      <c r="L501" s="52"/>
    </row>
    <row r="502" spans="1:12" ht="12.75">
      <c r="A502" s="52"/>
      <c r="B502" s="6" t="s">
        <v>4108</v>
      </c>
      <c r="C502" s="17">
        <v>707767810</v>
      </c>
      <c r="D502" s="6" t="s">
        <v>2617</v>
      </c>
      <c r="E502" s="6" t="s">
        <v>3881</v>
      </c>
      <c r="F502" s="6" t="s">
        <v>100</v>
      </c>
      <c r="G502" s="7">
        <v>-2299256.96</v>
      </c>
      <c r="H502" s="7">
        <v>100.04000000000001</v>
      </c>
      <c r="I502" s="7">
        <v>-2300.1799999999998</v>
      </c>
      <c r="J502" s="8">
        <v>-0.2984</v>
      </c>
      <c r="K502" s="8">
        <v>-0.0014</v>
      </c>
      <c r="L502" s="52"/>
    </row>
    <row r="503" spans="1:12" ht="12.75">
      <c r="A503" s="52"/>
      <c r="B503" s="6" t="s">
        <v>4109</v>
      </c>
      <c r="C503" s="17">
        <v>707767828</v>
      </c>
      <c r="D503" s="6" t="s">
        <v>2617</v>
      </c>
      <c r="E503" s="6" t="s">
        <v>3881</v>
      </c>
      <c r="F503" s="6" t="s">
        <v>49</v>
      </c>
      <c r="G503" s="7">
        <v>627063.56999999995</v>
      </c>
      <c r="H503" s="7">
        <v>100.03</v>
      </c>
      <c r="I503" s="7">
        <v>2210.1799999999998</v>
      </c>
      <c r="J503" s="8">
        <v>0.2868</v>
      </c>
      <c r="K503" s="8">
        <v>0.0014</v>
      </c>
      <c r="L503" s="52"/>
    </row>
    <row r="504" spans="1:12" ht="12.75">
      <c r="A504" s="52"/>
      <c r="B504" s="6" t="s">
        <v>4110</v>
      </c>
      <c r="C504" s="17">
        <v>707788121</v>
      </c>
      <c r="D504" s="6" t="s">
        <v>2617</v>
      </c>
      <c r="E504" s="6" t="s">
        <v>3781</v>
      </c>
      <c r="F504" s="6" t="s">
        <v>49</v>
      </c>
      <c r="G504" s="7">
        <v>627048.30000000005</v>
      </c>
      <c r="H504" s="7">
        <v>100.14</v>
      </c>
      <c r="I504" s="7">
        <v>2212.5599999999999</v>
      </c>
      <c r="J504" s="8">
        <v>0.28710000000000002</v>
      </c>
      <c r="K504" s="8">
        <v>0.0014</v>
      </c>
      <c r="L504" s="52"/>
    </row>
    <row r="505" spans="1:12" ht="12.75">
      <c r="A505" s="52"/>
      <c r="B505" s="6" t="s">
        <v>4111</v>
      </c>
      <c r="C505" s="17">
        <v>707788139</v>
      </c>
      <c r="D505" s="6" t="s">
        <v>2617</v>
      </c>
      <c r="E505" s="6" t="s">
        <v>3558</v>
      </c>
      <c r="F505" s="6" t="s">
        <v>49</v>
      </c>
      <c r="G505" s="7">
        <v>940572.44999999995</v>
      </c>
      <c r="H505" s="7">
        <v>100.14</v>
      </c>
      <c r="I505" s="7">
        <v>3318.8400000000001</v>
      </c>
      <c r="J505" s="8">
        <v>0.43059999999999998</v>
      </c>
      <c r="K505" s="8">
        <v>0.002</v>
      </c>
      <c r="L505" s="52"/>
    </row>
    <row r="506" spans="1:12" ht="12.75">
      <c r="A506" s="52"/>
      <c r="B506" s="6" t="s">
        <v>4112</v>
      </c>
      <c r="C506" s="17">
        <v>707771077</v>
      </c>
      <c r="D506" s="6" t="s">
        <v>2617</v>
      </c>
      <c r="E506" s="6" t="s">
        <v>3715</v>
      </c>
      <c r="F506" s="6" t="s">
        <v>49</v>
      </c>
      <c r="G506" s="7">
        <v>-1483511.1499999999</v>
      </c>
      <c r="H506" s="7">
        <v>100.14</v>
      </c>
      <c r="I506" s="7">
        <v>-5234.6199999999999</v>
      </c>
      <c r="J506" s="8">
        <v>-0.67910000000000004</v>
      </c>
      <c r="K506" s="8">
        <v>-0.0032000000000000002</v>
      </c>
      <c r="L506" s="52"/>
    </row>
    <row r="507" spans="1:12" ht="12.75">
      <c r="A507" s="52"/>
      <c r="B507" s="6" t="s">
        <v>4113</v>
      </c>
      <c r="C507" s="17">
        <v>707788147</v>
      </c>
      <c r="D507" s="6" t="s">
        <v>2617</v>
      </c>
      <c r="E507" s="6" t="s">
        <v>3781</v>
      </c>
      <c r="F507" s="6" t="s">
        <v>44</v>
      </c>
      <c r="G507" s="7">
        <v>-690187.30000000005</v>
      </c>
      <c r="H507" s="7">
        <v>99.920000000000002</v>
      </c>
      <c r="I507" s="7">
        <v>-2190.2800000000002</v>
      </c>
      <c r="J507" s="8">
        <v>-0.28420000000000001</v>
      </c>
      <c r="K507" s="8">
        <v>-0.0012999999999999999</v>
      </c>
      <c r="L507" s="52"/>
    </row>
    <row r="508" spans="1:12" ht="12.75">
      <c r="A508" s="52"/>
      <c r="B508" s="6" t="s">
        <v>4114</v>
      </c>
      <c r="C508" s="17">
        <v>707788154</v>
      </c>
      <c r="D508" s="6" t="s">
        <v>2617</v>
      </c>
      <c r="E508" s="6" t="s">
        <v>3558</v>
      </c>
      <c r="F508" s="6" t="s">
        <v>44</v>
      </c>
      <c r="G508" s="7">
        <v>-1036823.42</v>
      </c>
      <c r="H508" s="7">
        <v>99.920000000000002</v>
      </c>
      <c r="I508" s="7">
        <v>-3290.3200000000002</v>
      </c>
      <c r="J508" s="8">
        <v>-0.4269</v>
      </c>
      <c r="K508" s="8">
        <v>-0.002</v>
      </c>
      <c r="L508" s="52"/>
    </row>
    <row r="509" spans="1:12" ht="12.75">
      <c r="A509" s="52"/>
      <c r="B509" s="6" t="s">
        <v>4115</v>
      </c>
      <c r="C509" s="17">
        <v>707771150</v>
      </c>
      <c r="D509" s="6" t="s">
        <v>2617</v>
      </c>
      <c r="E509" s="6" t="s">
        <v>3715</v>
      </c>
      <c r="F509" s="6" t="s">
        <v>44</v>
      </c>
      <c r="G509" s="7">
        <v>1676562.3000000001</v>
      </c>
      <c r="H509" s="7">
        <v>99.920000000000002</v>
      </c>
      <c r="I509" s="7">
        <v>5320.5</v>
      </c>
      <c r="J509" s="8">
        <v>0.69030000000000002</v>
      </c>
      <c r="K509" s="8">
        <v>0.0033</v>
      </c>
      <c r="L509" s="52"/>
    </row>
    <row r="510" spans="1:12" ht="12.75">
      <c r="A510" s="52"/>
      <c r="B510" s="6" t="s">
        <v>4116</v>
      </c>
      <c r="C510" s="17">
        <v>707787842</v>
      </c>
      <c r="D510" s="6" t="s">
        <v>2617</v>
      </c>
      <c r="E510" s="6" t="s">
        <v>3560</v>
      </c>
      <c r="F510" s="6" t="s">
        <v>100</v>
      </c>
      <c r="G510" s="7">
        <v>-113318.42999999999</v>
      </c>
      <c r="H510" s="7">
        <v>99.590000000000003</v>
      </c>
      <c r="I510" s="7">
        <v>-112.84999999999999</v>
      </c>
      <c r="J510" s="8">
        <v>-0.0146</v>
      </c>
      <c r="K510" s="8">
        <v>-0.00010000000000000001</v>
      </c>
      <c r="L510" s="52"/>
    </row>
    <row r="511" spans="1:12" ht="12.75">
      <c r="A511" s="52"/>
      <c r="B511" s="6" t="s">
        <v>4117</v>
      </c>
      <c r="C511" s="17">
        <v>707787859</v>
      </c>
      <c r="D511" s="6" t="s">
        <v>2617</v>
      </c>
      <c r="E511" s="6" t="s">
        <v>3667</v>
      </c>
      <c r="F511" s="6" t="s">
        <v>100</v>
      </c>
      <c r="G511" s="7">
        <v>-51505.169999999998</v>
      </c>
      <c r="H511" s="7">
        <v>99.590000000000003</v>
      </c>
      <c r="I511" s="7">
        <v>-51.289999999999999</v>
      </c>
      <c r="J511" s="8">
        <v>-0.0067000000000000002</v>
      </c>
      <c r="K511" s="8">
        <v>0</v>
      </c>
      <c r="L511" s="52"/>
    </row>
    <row r="512" spans="1:12" ht="12.75">
      <c r="A512" s="52"/>
      <c r="B512" s="6" t="s">
        <v>4118</v>
      </c>
      <c r="C512" s="17">
        <v>707767752</v>
      </c>
      <c r="D512" s="6" t="s">
        <v>2617</v>
      </c>
      <c r="E512" s="6" t="s">
        <v>4119</v>
      </c>
      <c r="F512" s="6" t="s">
        <v>100</v>
      </c>
      <c r="G512" s="7">
        <v>-1532995.8999999999</v>
      </c>
      <c r="H512" s="7">
        <v>100.04000000000001</v>
      </c>
      <c r="I512" s="7">
        <v>-1533.6099999999999</v>
      </c>
      <c r="J512" s="8">
        <v>-0.19900000000000001</v>
      </c>
      <c r="K512" s="8">
        <v>-0.00089999999999999998</v>
      </c>
      <c r="L512" s="52"/>
    </row>
    <row r="513" spans="1:12" ht="12.75">
      <c r="A513" s="52"/>
      <c r="B513" s="6" t="s">
        <v>4120</v>
      </c>
      <c r="C513" s="17">
        <v>707767760</v>
      </c>
      <c r="D513" s="6" t="s">
        <v>2617</v>
      </c>
      <c r="E513" s="6" t="s">
        <v>4119</v>
      </c>
      <c r="F513" s="6" t="s">
        <v>49</v>
      </c>
      <c r="G513" s="7">
        <v>418042.38</v>
      </c>
      <c r="H513" s="7">
        <v>100.03</v>
      </c>
      <c r="I513" s="7">
        <v>1473.46</v>
      </c>
      <c r="J513" s="8">
        <v>0.19120000000000001</v>
      </c>
      <c r="K513" s="8">
        <v>0.00089999999999999998</v>
      </c>
      <c r="L513" s="52"/>
    </row>
    <row r="514" spans="1:12" ht="12.75">
      <c r="A514" s="52"/>
      <c r="B514" s="6" t="s">
        <v>4121</v>
      </c>
      <c r="C514" s="17">
        <v>707771036</v>
      </c>
      <c r="D514" s="6" t="s">
        <v>2617</v>
      </c>
      <c r="E514" s="6" t="s">
        <v>3616</v>
      </c>
      <c r="F514" s="6" t="s">
        <v>49</v>
      </c>
      <c r="G514" s="7">
        <v>-273126.77000000002</v>
      </c>
      <c r="H514" s="7">
        <v>100.02</v>
      </c>
      <c r="I514" s="7">
        <v>-962.58000000000004</v>
      </c>
      <c r="J514" s="8">
        <v>-0.1249</v>
      </c>
      <c r="K514" s="8">
        <v>-0.00059999999999999995</v>
      </c>
      <c r="L514" s="52"/>
    </row>
    <row r="515" spans="1:12" ht="12.75">
      <c r="A515" s="52"/>
      <c r="B515" s="6" t="s">
        <v>4122</v>
      </c>
      <c r="C515" s="17">
        <v>707778866</v>
      </c>
      <c r="D515" s="6" t="s">
        <v>2617</v>
      </c>
      <c r="E515" s="6" t="s">
        <v>3533</v>
      </c>
      <c r="F515" s="6" t="s">
        <v>49</v>
      </c>
      <c r="G515" s="7">
        <v>-1040053.1</v>
      </c>
      <c r="H515" s="7">
        <v>100.31</v>
      </c>
      <c r="I515" s="7">
        <v>-3676.0900000000001</v>
      </c>
      <c r="J515" s="8">
        <v>-0.47689999999999999</v>
      </c>
      <c r="K515" s="8">
        <v>-0.0023</v>
      </c>
      <c r="L515" s="52"/>
    </row>
    <row r="516" spans="1:12" ht="12.75">
      <c r="A516" s="52"/>
      <c r="B516" s="6" t="s">
        <v>4123</v>
      </c>
      <c r="C516" s="17">
        <v>707761144</v>
      </c>
      <c r="D516" s="6" t="s">
        <v>2617</v>
      </c>
      <c r="E516" s="22">
        <v>44405</v>
      </c>
      <c r="F516" s="6" t="s">
        <v>100</v>
      </c>
      <c r="G516" s="7">
        <v>1760205.97</v>
      </c>
      <c r="H516" s="7">
        <v>100.14</v>
      </c>
      <c r="I516" s="7">
        <v>1762.6700000000001</v>
      </c>
      <c r="J516" s="8">
        <v>0.22869999999999999</v>
      </c>
      <c r="K516" s="8">
        <v>0.0011000000000000001</v>
      </c>
      <c r="L516" s="52"/>
    </row>
    <row r="517" spans="1:12" ht="12.75">
      <c r="A517" s="52"/>
      <c r="B517" s="6" t="s">
        <v>4124</v>
      </c>
      <c r="C517" s="17">
        <v>707787974</v>
      </c>
      <c r="D517" s="6" t="s">
        <v>2617</v>
      </c>
      <c r="E517" s="6" t="s">
        <v>3899</v>
      </c>
      <c r="F517" s="6" t="s">
        <v>100</v>
      </c>
      <c r="G517" s="7">
        <v>-239849.13000000001</v>
      </c>
      <c r="H517" s="7">
        <v>99.200000000000003</v>
      </c>
      <c r="I517" s="7">
        <v>-237.93000000000001</v>
      </c>
      <c r="J517" s="8">
        <v>-0.0309</v>
      </c>
      <c r="K517" s="8">
        <v>-0.00010000000000000001</v>
      </c>
      <c r="L517" s="52"/>
    </row>
    <row r="518" spans="1:12" ht="12.75">
      <c r="A518" s="52"/>
      <c r="B518" s="6" t="s">
        <v>4125</v>
      </c>
      <c r="C518" s="17">
        <v>707787982</v>
      </c>
      <c r="D518" s="6" t="s">
        <v>2617</v>
      </c>
      <c r="E518" s="6" t="s">
        <v>3658</v>
      </c>
      <c r="F518" s="6" t="s">
        <v>100</v>
      </c>
      <c r="G518" s="7">
        <v>226927.32000000001</v>
      </c>
      <c r="H518" s="7">
        <v>99.420000000000002</v>
      </c>
      <c r="I518" s="7">
        <v>225.61000000000001</v>
      </c>
      <c r="J518" s="8">
        <v>0.0293</v>
      </c>
      <c r="K518" s="8">
        <v>0.00010000000000000001</v>
      </c>
      <c r="L518" s="52"/>
    </row>
    <row r="519" spans="1:12" ht="12.75">
      <c r="A519" s="52"/>
      <c r="B519" s="6" t="s">
        <v>4126</v>
      </c>
      <c r="C519" s="17">
        <v>707787990</v>
      </c>
      <c r="D519" s="6" t="s">
        <v>2617</v>
      </c>
      <c r="E519" s="6" t="s">
        <v>3560</v>
      </c>
      <c r="F519" s="6" t="s">
        <v>44</v>
      </c>
      <c r="G519" s="7">
        <v>33596.889999999999</v>
      </c>
      <c r="H519" s="7">
        <v>99.989999999999995</v>
      </c>
      <c r="I519" s="7">
        <v>106.69</v>
      </c>
      <c r="J519" s="8">
        <v>0.0138</v>
      </c>
      <c r="K519" s="8">
        <v>0.00010000000000000001</v>
      </c>
      <c r="L519" s="52"/>
    </row>
    <row r="520" spans="1:12" ht="12.75">
      <c r="A520" s="52"/>
      <c r="B520" s="6" t="s">
        <v>4127</v>
      </c>
      <c r="C520" s="17">
        <v>707788006</v>
      </c>
      <c r="D520" s="6" t="s">
        <v>2617</v>
      </c>
      <c r="E520" s="6" t="s">
        <v>3667</v>
      </c>
      <c r="F520" s="6" t="s">
        <v>44</v>
      </c>
      <c r="G520" s="7">
        <v>14931.950000000001</v>
      </c>
      <c r="H520" s="7">
        <v>99.989999999999995</v>
      </c>
      <c r="I520" s="7">
        <v>47.420000000000002</v>
      </c>
      <c r="J520" s="8">
        <v>0.0061999999999999998</v>
      </c>
      <c r="K520" s="8">
        <v>0</v>
      </c>
      <c r="L520" s="52"/>
    </row>
    <row r="521" spans="1:12" ht="12.75">
      <c r="A521" s="52"/>
      <c r="B521" s="6" t="s">
        <v>4128</v>
      </c>
      <c r="C521" s="17">
        <v>707771051</v>
      </c>
      <c r="D521" s="6" t="s">
        <v>2617</v>
      </c>
      <c r="E521" s="6" t="s">
        <v>3616</v>
      </c>
      <c r="F521" s="6" t="s">
        <v>44</v>
      </c>
      <c r="G521" s="7">
        <v>318030.35999999999</v>
      </c>
      <c r="H521" s="7">
        <v>99.989999999999995</v>
      </c>
      <c r="I521" s="7">
        <v>1009.96</v>
      </c>
      <c r="J521" s="8">
        <v>0.13100000000000001</v>
      </c>
      <c r="K521" s="8">
        <v>0.00059999999999999995</v>
      </c>
      <c r="L521" s="52"/>
    </row>
    <row r="522" spans="1:12" ht="12.75">
      <c r="A522" s="52"/>
      <c r="B522" s="6" t="s">
        <v>4129</v>
      </c>
      <c r="C522" s="17">
        <v>707778957</v>
      </c>
      <c r="D522" s="6" t="s">
        <v>2617</v>
      </c>
      <c r="E522" s="6" t="s">
        <v>3533</v>
      </c>
      <c r="F522" s="6" t="s">
        <v>44</v>
      </c>
      <c r="G522" s="7">
        <v>1180421.0900000001</v>
      </c>
      <c r="H522" s="7">
        <v>99.659999999999997</v>
      </c>
      <c r="I522" s="7">
        <v>3736.27</v>
      </c>
      <c r="J522" s="8">
        <v>0.48470000000000002</v>
      </c>
      <c r="K522" s="8">
        <v>0.0023</v>
      </c>
      <c r="L522" s="52"/>
    </row>
    <row r="523" spans="1:12" ht="12.75">
      <c r="A523" s="52"/>
      <c r="B523" s="6" t="s">
        <v>4130</v>
      </c>
      <c r="C523" s="17">
        <v>707761193</v>
      </c>
      <c r="D523" s="6" t="s">
        <v>2617</v>
      </c>
      <c r="E523" s="22">
        <v>44405</v>
      </c>
      <c r="F523" s="6" t="s">
        <v>44</v>
      </c>
      <c r="G523" s="7">
        <v>-616643.53000000003</v>
      </c>
      <c r="H523" s="7">
        <v>99.700000000000003</v>
      </c>
      <c r="I523" s="7">
        <v>-1952.5799999999999</v>
      </c>
      <c r="J523" s="8">
        <v>-0.25330000000000003</v>
      </c>
      <c r="K523" s="8">
        <v>-0.0011999999999999999</v>
      </c>
      <c r="L523" s="52"/>
    </row>
    <row r="524" spans="1:12" ht="12.75">
      <c r="A524" s="52"/>
      <c r="B524" s="6" t="s">
        <v>4131</v>
      </c>
      <c r="C524" s="17">
        <v>707788113</v>
      </c>
      <c r="D524" s="6" t="s">
        <v>2617</v>
      </c>
      <c r="E524" s="6" t="s">
        <v>3899</v>
      </c>
      <c r="F524" s="6" t="s">
        <v>44</v>
      </c>
      <c r="G524" s="7">
        <v>74661.800000000003</v>
      </c>
      <c r="H524" s="7">
        <v>99.950000000000003</v>
      </c>
      <c r="I524" s="7">
        <v>237.00999999999999</v>
      </c>
      <c r="J524" s="8">
        <v>0.030700000000000002</v>
      </c>
      <c r="K524" s="8">
        <v>0.00010000000000000001</v>
      </c>
      <c r="L524" s="52"/>
    </row>
    <row r="525" spans="1:12" ht="12.75">
      <c r="A525" s="52"/>
      <c r="B525" s="6" t="s">
        <v>4132</v>
      </c>
      <c r="C525" s="17">
        <v>707787529</v>
      </c>
      <c r="D525" s="6" t="s">
        <v>2617</v>
      </c>
      <c r="E525" s="6" t="s">
        <v>3558</v>
      </c>
      <c r="F525" s="6" t="s">
        <v>100</v>
      </c>
      <c r="G525" s="7">
        <v>-99500.570000000007</v>
      </c>
      <c r="H525" s="7">
        <v>99.590000000000003</v>
      </c>
      <c r="I525" s="7">
        <v>-99.090000000000003</v>
      </c>
      <c r="J525" s="8">
        <v>-0.0129</v>
      </c>
      <c r="K525" s="8">
        <v>-0.00010000000000000001</v>
      </c>
      <c r="L525" s="52"/>
    </row>
    <row r="526" spans="1:12" ht="12.75">
      <c r="A526" s="52"/>
      <c r="B526" s="6" t="s">
        <v>4133</v>
      </c>
      <c r="C526" s="17">
        <v>707787537</v>
      </c>
      <c r="D526" s="6" t="s">
        <v>2617</v>
      </c>
      <c r="E526" s="6" t="s">
        <v>3560</v>
      </c>
      <c r="F526" s="6" t="s">
        <v>100</v>
      </c>
      <c r="G526" s="7">
        <v>-157451.51000000001</v>
      </c>
      <c r="H526" s="7">
        <v>99.590000000000003</v>
      </c>
      <c r="I526" s="7">
        <v>-156.81</v>
      </c>
      <c r="J526" s="8">
        <v>-0.020299999999999999</v>
      </c>
      <c r="K526" s="8">
        <v>-0.00010000000000000001</v>
      </c>
      <c r="L526" s="52"/>
    </row>
    <row r="527" spans="1:12" ht="12.75">
      <c r="A527" s="52"/>
      <c r="B527" s="6" t="s">
        <v>4134</v>
      </c>
      <c r="C527" s="17">
        <v>707787545</v>
      </c>
      <c r="D527" s="6" t="s">
        <v>2617</v>
      </c>
      <c r="E527" s="6" t="s">
        <v>3667</v>
      </c>
      <c r="F527" s="6" t="s">
        <v>100</v>
      </c>
      <c r="G527" s="7">
        <v>-154651.28</v>
      </c>
      <c r="H527" s="7">
        <v>99.590000000000003</v>
      </c>
      <c r="I527" s="7">
        <v>-154.02000000000001</v>
      </c>
      <c r="J527" s="8">
        <v>-0.02</v>
      </c>
      <c r="K527" s="8">
        <v>-0.00010000000000000001</v>
      </c>
      <c r="L527" s="52"/>
    </row>
    <row r="528" spans="1:12" ht="12.75">
      <c r="A528" s="52"/>
      <c r="B528" s="6" t="s">
        <v>4135</v>
      </c>
      <c r="C528" s="17">
        <v>707778684</v>
      </c>
      <c r="D528" s="6" t="s">
        <v>2617</v>
      </c>
      <c r="E528" s="6" t="s">
        <v>3489</v>
      </c>
      <c r="F528" s="6" t="s">
        <v>49</v>
      </c>
      <c r="G528" s="7">
        <v>-1163789.1200000001</v>
      </c>
      <c r="H528" s="7">
        <v>100.31</v>
      </c>
      <c r="I528" s="7">
        <v>-4113.4399999999996</v>
      </c>
      <c r="J528" s="8">
        <v>-0.53369999999999995</v>
      </c>
      <c r="K528" s="8">
        <v>-0.0025000000000000001</v>
      </c>
      <c r="L528" s="52"/>
    </row>
    <row r="529" spans="1:12" ht="12.75">
      <c r="A529" s="52"/>
      <c r="B529" s="6" t="s">
        <v>4136</v>
      </c>
      <c r="C529" s="17">
        <v>707783700</v>
      </c>
      <c r="D529" s="6" t="s">
        <v>2617</v>
      </c>
      <c r="E529" s="6" t="s">
        <v>3885</v>
      </c>
      <c r="F529" s="6" t="s">
        <v>49</v>
      </c>
      <c r="G529" s="7">
        <v>-4004837.1400000001</v>
      </c>
      <c r="H529" s="7">
        <v>100.31</v>
      </c>
      <c r="I529" s="7">
        <v>-14155.190000000001</v>
      </c>
      <c r="J529" s="8">
        <v>-1.8365</v>
      </c>
      <c r="K529" s="8">
        <v>-0.0086999999999999994</v>
      </c>
      <c r="L529" s="52"/>
    </row>
    <row r="530" spans="1:12" ht="12.75">
      <c r="A530" s="52"/>
      <c r="B530" s="6" t="s">
        <v>4137</v>
      </c>
      <c r="C530" s="17">
        <v>707778692</v>
      </c>
      <c r="D530" s="6" t="s">
        <v>2617</v>
      </c>
      <c r="E530" s="6" t="s">
        <v>3601</v>
      </c>
      <c r="F530" s="6" t="s">
        <v>100</v>
      </c>
      <c r="G530" s="7">
        <v>-7313859.0800000001</v>
      </c>
      <c r="H530" s="7">
        <v>99.790000000000006</v>
      </c>
      <c r="I530" s="7">
        <v>-7298.5</v>
      </c>
      <c r="J530" s="8">
        <v>-0.94689999999999996</v>
      </c>
      <c r="K530" s="8">
        <v>-0.0044999999999999997</v>
      </c>
      <c r="L530" s="52"/>
    </row>
    <row r="531" spans="1:12" ht="12.75">
      <c r="A531" s="52"/>
      <c r="B531" s="6" t="s">
        <v>4138</v>
      </c>
      <c r="C531" s="17">
        <v>707761045</v>
      </c>
      <c r="D531" s="6" t="s">
        <v>2617</v>
      </c>
      <c r="E531" s="22">
        <v>44405</v>
      </c>
      <c r="F531" s="6" t="s">
        <v>100</v>
      </c>
      <c r="G531" s="7">
        <v>2201424.6299999999</v>
      </c>
      <c r="H531" s="7">
        <v>100.14</v>
      </c>
      <c r="I531" s="7">
        <v>2204.5100000000002</v>
      </c>
      <c r="J531" s="8">
        <v>0.28599999999999998</v>
      </c>
      <c r="K531" s="8">
        <v>0.0012999999999999999</v>
      </c>
      <c r="L531" s="52"/>
    </row>
    <row r="532" spans="1:12" ht="12.75">
      <c r="A532" s="52"/>
      <c r="B532" s="6" t="s">
        <v>4139</v>
      </c>
      <c r="C532" s="17">
        <v>707787685</v>
      </c>
      <c r="D532" s="6" t="s">
        <v>2617</v>
      </c>
      <c r="E532" s="6" t="s">
        <v>3558</v>
      </c>
      <c r="F532" s="6" t="s">
        <v>44</v>
      </c>
      <c r="G532" s="7">
        <v>29863.91</v>
      </c>
      <c r="H532" s="7">
        <v>99.989999999999995</v>
      </c>
      <c r="I532" s="7">
        <v>94.840000000000003</v>
      </c>
      <c r="J532" s="8">
        <v>0.0123</v>
      </c>
      <c r="K532" s="8">
        <v>0.00010000000000000001</v>
      </c>
      <c r="L532" s="52"/>
    </row>
    <row r="533" spans="1:12" ht="12.75">
      <c r="A533" s="52"/>
      <c r="B533" s="6" t="s">
        <v>4140</v>
      </c>
      <c r="C533" s="17">
        <v>707787693</v>
      </c>
      <c r="D533" s="6" t="s">
        <v>2617</v>
      </c>
      <c r="E533" s="6" t="s">
        <v>3560</v>
      </c>
      <c r="F533" s="6" t="s">
        <v>44</v>
      </c>
      <c r="G533" s="7">
        <v>47035.639999999999</v>
      </c>
      <c r="H533" s="7">
        <v>99.989999999999995</v>
      </c>
      <c r="I533" s="7">
        <v>149.37000000000001</v>
      </c>
      <c r="J533" s="8">
        <v>0.019400000000000001</v>
      </c>
      <c r="K533" s="8">
        <v>0.00010000000000000001</v>
      </c>
      <c r="L533" s="52"/>
    </row>
    <row r="534" spans="1:12" ht="12.75">
      <c r="A534" s="52"/>
      <c r="B534" s="6" t="s">
        <v>4141</v>
      </c>
      <c r="C534" s="17">
        <v>707787701</v>
      </c>
      <c r="D534" s="6" t="s">
        <v>2617</v>
      </c>
      <c r="E534" s="6" t="s">
        <v>3667</v>
      </c>
      <c r="F534" s="6" t="s">
        <v>44</v>
      </c>
      <c r="G534" s="7">
        <v>44795.849999999999</v>
      </c>
      <c r="H534" s="7">
        <v>99.989999999999995</v>
      </c>
      <c r="I534" s="7">
        <v>142.25999999999999</v>
      </c>
      <c r="J534" s="8">
        <v>0.018499999999999999</v>
      </c>
      <c r="K534" s="8">
        <v>0.00010000000000000001</v>
      </c>
      <c r="L534" s="52"/>
    </row>
    <row r="535" spans="1:12" ht="12.75">
      <c r="A535" s="52"/>
      <c r="B535" s="6" t="s">
        <v>4142</v>
      </c>
      <c r="C535" s="17">
        <v>707778759</v>
      </c>
      <c r="D535" s="6" t="s">
        <v>2617</v>
      </c>
      <c r="E535" s="6" t="s">
        <v>3489</v>
      </c>
      <c r="F535" s="6" t="s">
        <v>44</v>
      </c>
      <c r="G535" s="7">
        <v>1305848.9399999999</v>
      </c>
      <c r="H535" s="7">
        <v>99.659999999999997</v>
      </c>
      <c r="I535" s="7">
        <v>4133.2799999999997</v>
      </c>
      <c r="J535" s="8">
        <v>0.5363</v>
      </c>
      <c r="K535" s="8">
        <v>0.0025000000000000001</v>
      </c>
      <c r="L535" s="52"/>
    </row>
    <row r="536" spans="1:12" ht="12.75">
      <c r="A536" s="52"/>
      <c r="B536" s="6" t="s">
        <v>4143</v>
      </c>
      <c r="C536" s="17">
        <v>707783809</v>
      </c>
      <c r="D536" s="6" t="s">
        <v>2617</v>
      </c>
      <c r="E536" s="6" t="s">
        <v>3885</v>
      </c>
      <c r="F536" s="6" t="s">
        <v>44</v>
      </c>
      <c r="G536" s="7">
        <v>4544646.4400000004</v>
      </c>
      <c r="H536" s="7">
        <v>99.659999999999997</v>
      </c>
      <c r="I536" s="7">
        <v>14384.719999999999</v>
      </c>
      <c r="J536" s="8">
        <v>1.8663000000000001</v>
      </c>
      <c r="K536" s="8">
        <v>0.0088000000000000005</v>
      </c>
      <c r="L536" s="52"/>
    </row>
    <row r="537" spans="1:12" ht="12.75">
      <c r="A537" s="52"/>
      <c r="B537" s="6" t="s">
        <v>4144</v>
      </c>
      <c r="C537" s="17">
        <v>707778767</v>
      </c>
      <c r="D537" s="6" t="s">
        <v>2617</v>
      </c>
      <c r="E537" s="6" t="s">
        <v>3601</v>
      </c>
      <c r="F537" s="6" t="s">
        <v>44</v>
      </c>
      <c r="G537" s="7">
        <v>2383344.75</v>
      </c>
      <c r="H537" s="7">
        <v>99.810000000000002</v>
      </c>
      <c r="I537" s="7">
        <v>7555.1199999999999</v>
      </c>
      <c r="J537" s="8">
        <v>0.98019999999999996</v>
      </c>
      <c r="K537" s="8">
        <v>0.0045999999999999999</v>
      </c>
      <c r="L537" s="52"/>
    </row>
    <row r="538" spans="1:12" ht="12.75">
      <c r="A538" s="52"/>
      <c r="B538" s="6" t="s">
        <v>4145</v>
      </c>
      <c r="C538" s="17">
        <v>707761086</v>
      </c>
      <c r="D538" s="6" t="s">
        <v>2617</v>
      </c>
      <c r="E538" s="22">
        <v>44405</v>
      </c>
      <c r="F538" s="6" t="s">
        <v>44</v>
      </c>
      <c r="G538" s="7">
        <v>-771178.79000000004</v>
      </c>
      <c r="H538" s="7">
        <v>99.700000000000003</v>
      </c>
      <c r="I538" s="7">
        <v>-2441.9200000000001</v>
      </c>
      <c r="J538" s="8">
        <v>-0.31680000000000003</v>
      </c>
      <c r="K538" s="8">
        <v>-0.0015</v>
      </c>
      <c r="L538" s="52"/>
    </row>
    <row r="539" spans="1:12" ht="12.75">
      <c r="A539" s="52"/>
      <c r="B539" s="6" t="s">
        <v>4146</v>
      </c>
      <c r="C539" s="17">
        <v>453504847</v>
      </c>
      <c r="D539" s="6" t="s">
        <v>2617</v>
      </c>
      <c r="E539" s="6" t="s">
        <v>4147</v>
      </c>
      <c r="F539" s="6" t="s">
        <v>44</v>
      </c>
      <c r="G539" s="7">
        <v>30100</v>
      </c>
      <c r="H539" s="7">
        <v>-2.2599999999999998</v>
      </c>
      <c r="I539" s="7">
        <v>-2.1600000000000001</v>
      </c>
      <c r="J539" s="8">
        <v>-0.00029999999999999997</v>
      </c>
      <c r="K539" s="8">
        <v>0</v>
      </c>
      <c r="L539" s="52"/>
    </row>
    <row r="540" spans="1:12" ht="12.75">
      <c r="A540" s="52"/>
      <c r="B540" s="6" t="s">
        <v>4148</v>
      </c>
      <c r="C540" s="17">
        <v>456165125</v>
      </c>
      <c r="D540" s="6" t="s">
        <v>2617</v>
      </c>
      <c r="E540" s="6" t="s">
        <v>3781</v>
      </c>
      <c r="F540" s="6" t="s">
        <v>44</v>
      </c>
      <c r="G540" s="7">
        <v>1300000</v>
      </c>
      <c r="H540" s="7">
        <v>1.1100000000000001</v>
      </c>
      <c r="I540" s="7">
        <v>45.659999999999997</v>
      </c>
      <c r="J540" s="8">
        <v>0.0058999999999999999</v>
      </c>
      <c r="K540" s="8">
        <v>0</v>
      </c>
      <c r="L540" s="52"/>
    </row>
    <row r="541" spans="1:12" ht="12.75">
      <c r="A541" s="52"/>
      <c r="B541" s="6" t="s">
        <v>4149</v>
      </c>
      <c r="C541" s="17">
        <v>454090168</v>
      </c>
      <c r="D541" s="6" t="s">
        <v>2617</v>
      </c>
      <c r="E541" s="6" t="s">
        <v>4150</v>
      </c>
      <c r="F541" s="6" t="s">
        <v>44</v>
      </c>
      <c r="G541" s="7">
        <v>784500</v>
      </c>
      <c r="H541" s="7">
        <v>-4.96</v>
      </c>
      <c r="I541" s="7">
        <v>-123.65000000000001</v>
      </c>
      <c r="J541" s="8">
        <v>-0.016</v>
      </c>
      <c r="K541" s="8">
        <v>-0.00010000000000000001</v>
      </c>
      <c r="L541" s="52"/>
    </row>
    <row r="542" spans="1:12" ht="12.75">
      <c r="A542" s="52"/>
      <c r="B542" s="6" t="s">
        <v>4149</v>
      </c>
      <c r="C542" s="17">
        <v>452534514</v>
      </c>
      <c r="D542" s="6" t="s">
        <v>2617</v>
      </c>
      <c r="E542" s="6" t="s">
        <v>4151</v>
      </c>
      <c r="F542" s="6" t="s">
        <v>44</v>
      </c>
      <c r="G542" s="7">
        <v>2672400</v>
      </c>
      <c r="H542" s="7">
        <v>-4.96</v>
      </c>
      <c r="I542" s="7">
        <v>-421.20999999999998</v>
      </c>
      <c r="J542" s="8">
        <v>-0.054600000000000003</v>
      </c>
      <c r="K542" s="8">
        <v>-0.00029999999999999997</v>
      </c>
      <c r="L542" s="52"/>
    </row>
    <row r="543" spans="1:12" ht="12.75">
      <c r="A543" s="52"/>
      <c r="B543" s="6" t="s">
        <v>4149</v>
      </c>
      <c r="C543" s="17">
        <v>454089541</v>
      </c>
      <c r="D543" s="6" t="s">
        <v>2617</v>
      </c>
      <c r="E543" s="6" t="s">
        <v>4150</v>
      </c>
      <c r="F543" s="6" t="s">
        <v>44</v>
      </c>
      <c r="G543" s="7">
        <v>-784500</v>
      </c>
      <c r="H543" s="7">
        <v>-4.96</v>
      </c>
      <c r="I543" s="7">
        <v>123.65000000000001</v>
      </c>
      <c r="J543" s="8">
        <v>0.016</v>
      </c>
      <c r="K543" s="8">
        <v>0.00010000000000000001</v>
      </c>
      <c r="L543" s="52"/>
    </row>
    <row r="544" spans="1:12" ht="12.75">
      <c r="A544" s="52"/>
      <c r="B544" s="6" t="s">
        <v>4149</v>
      </c>
      <c r="C544" s="17">
        <v>452534696</v>
      </c>
      <c r="D544" s="6" t="s">
        <v>2617</v>
      </c>
      <c r="E544" s="6" t="s">
        <v>4151</v>
      </c>
      <c r="F544" s="6" t="s">
        <v>44</v>
      </c>
      <c r="G544" s="7">
        <v>784500</v>
      </c>
      <c r="H544" s="7">
        <v>-4.96</v>
      </c>
      <c r="I544" s="7">
        <v>-123.65000000000001</v>
      </c>
      <c r="J544" s="8">
        <v>-0.016</v>
      </c>
      <c r="K544" s="8">
        <v>-0.00010000000000000001</v>
      </c>
      <c r="L544" s="52"/>
    </row>
    <row r="545" spans="1:12" ht="12.75">
      <c r="A545" s="52"/>
      <c r="B545" s="6" t="s">
        <v>4152</v>
      </c>
      <c r="C545" s="17">
        <v>452637051</v>
      </c>
      <c r="D545" s="6" t="s">
        <v>2617</v>
      </c>
      <c r="E545" s="6" t="s">
        <v>4153</v>
      </c>
      <c r="F545" s="6" t="s">
        <v>44</v>
      </c>
      <c r="G545" s="7">
        <v>-784500</v>
      </c>
      <c r="H545" s="7">
        <v>-5.4699999999999998</v>
      </c>
      <c r="I545" s="7">
        <v>136.34999999999999</v>
      </c>
      <c r="J545" s="8">
        <v>0.0177</v>
      </c>
      <c r="K545" s="8">
        <v>0.00010000000000000001</v>
      </c>
      <c r="L545" s="52"/>
    </row>
    <row r="546" spans="1:12" ht="12.75">
      <c r="A546" s="52"/>
      <c r="B546" s="6" t="s">
        <v>4152</v>
      </c>
      <c r="C546" s="17">
        <v>454090713</v>
      </c>
      <c r="D546" s="6" t="s">
        <v>2617</v>
      </c>
      <c r="E546" s="6" t="s">
        <v>4150</v>
      </c>
      <c r="F546" s="6" t="s">
        <v>44</v>
      </c>
      <c r="G546" s="7">
        <v>-784500</v>
      </c>
      <c r="H546" s="7">
        <v>-5.4699999999999998</v>
      </c>
      <c r="I546" s="7">
        <v>136.34999999999999</v>
      </c>
      <c r="J546" s="8">
        <v>0.0177</v>
      </c>
      <c r="K546" s="8">
        <v>0.00010000000000000001</v>
      </c>
      <c r="L546" s="52"/>
    </row>
    <row r="547" spans="1:12" ht="12.75">
      <c r="A547" s="52"/>
      <c r="B547" s="6" t="s">
        <v>4152</v>
      </c>
      <c r="C547" s="17">
        <v>452637325</v>
      </c>
      <c r="D547" s="6" t="s">
        <v>2617</v>
      </c>
      <c r="E547" s="6" t="s">
        <v>4153</v>
      </c>
      <c r="F547" s="6" t="s">
        <v>44</v>
      </c>
      <c r="G547" s="7">
        <v>784500</v>
      </c>
      <c r="H547" s="7">
        <v>-5.4699999999999998</v>
      </c>
      <c r="I547" s="7">
        <v>-136.34999999999999</v>
      </c>
      <c r="J547" s="8">
        <v>-0.0177</v>
      </c>
      <c r="K547" s="8">
        <v>-0.00010000000000000001</v>
      </c>
      <c r="L547" s="52"/>
    </row>
    <row r="548" spans="1:12" ht="12.75">
      <c r="A548" s="52"/>
      <c r="B548" s="6" t="s">
        <v>4152</v>
      </c>
      <c r="C548" s="17">
        <v>454090366</v>
      </c>
      <c r="D548" s="6" t="s">
        <v>2617</v>
      </c>
      <c r="E548" s="6" t="s">
        <v>4150</v>
      </c>
      <c r="F548" s="6" t="s">
        <v>44</v>
      </c>
      <c r="G548" s="7">
        <v>784500</v>
      </c>
      <c r="H548" s="7">
        <v>-5.4699999999999998</v>
      </c>
      <c r="I548" s="7">
        <v>-136.34999999999999</v>
      </c>
      <c r="J548" s="8">
        <v>-0.0177</v>
      </c>
      <c r="K548" s="8">
        <v>-0.00010000000000000001</v>
      </c>
      <c r="L548" s="52"/>
    </row>
    <row r="549" spans="1:12" ht="12.75">
      <c r="A549" s="52"/>
      <c r="B549" s="13" t="s">
        <v>2622</v>
      </c>
      <c r="C549" s="14"/>
      <c r="D549" s="13"/>
      <c r="E549" s="13"/>
      <c r="F549" s="13"/>
      <c r="G549" s="15">
        <v>6138436.9000000004</v>
      </c>
      <c r="I549" s="15">
        <v>-1727.3499999999999</v>
      </c>
      <c r="J549" s="16">
        <v>-0.22409999999999999</v>
      </c>
      <c r="K549" s="16">
        <v>-0.0011000000000000001</v>
      </c>
      <c r="L549" s="52"/>
    </row>
    <row r="550" spans="1:12" ht="12.75">
      <c r="A550" s="52"/>
      <c r="B550" s="6" t="s">
        <v>4154</v>
      </c>
      <c r="C550" s="17">
        <v>701017006</v>
      </c>
      <c r="D550" s="6" t="s">
        <v>2617</v>
      </c>
      <c r="E550" s="6" t="s">
        <v>3746</v>
      </c>
      <c r="F550" s="6" t="s">
        <v>49</v>
      </c>
      <c r="G550" s="7">
        <v>-100319.67999999999</v>
      </c>
      <c r="H550" s="7">
        <v>110.45</v>
      </c>
      <c r="I550" s="7">
        <v>-390.43000000000001</v>
      </c>
      <c r="J550" s="8">
        <v>-0.050700000000000002</v>
      </c>
      <c r="K550" s="8">
        <v>-0.00020000000000000001</v>
      </c>
      <c r="L550" s="52"/>
    </row>
    <row r="551" spans="1:12" ht="12.75">
      <c r="A551" s="52"/>
      <c r="B551" s="6" t="s">
        <v>4155</v>
      </c>
      <c r="C551" s="17">
        <v>701017014</v>
      </c>
      <c r="D551" s="6" t="s">
        <v>2617</v>
      </c>
      <c r="E551" s="6" t="s">
        <v>3748</v>
      </c>
      <c r="F551" s="6" t="s">
        <v>49</v>
      </c>
      <c r="G551" s="7">
        <v>-101646.97</v>
      </c>
      <c r="H551" s="7">
        <v>111.83</v>
      </c>
      <c r="I551" s="7">
        <v>-400.52999999999997</v>
      </c>
      <c r="J551" s="8">
        <v>-0.051999999999999998</v>
      </c>
      <c r="K551" s="8">
        <v>-0.00020000000000000001</v>
      </c>
      <c r="L551" s="52"/>
    </row>
    <row r="552" spans="1:12" ht="12.75">
      <c r="A552" s="52"/>
      <c r="B552" s="6" t="s">
        <v>4156</v>
      </c>
      <c r="C552" s="17">
        <v>701017022</v>
      </c>
      <c r="D552" s="6" t="s">
        <v>2617</v>
      </c>
      <c r="E552" s="6" t="s">
        <v>3750</v>
      </c>
      <c r="F552" s="6" t="s">
        <v>49</v>
      </c>
      <c r="G552" s="7">
        <v>-228472.19</v>
      </c>
      <c r="H552" s="7">
        <v>112.47</v>
      </c>
      <c r="I552" s="7">
        <v>-905.42999999999995</v>
      </c>
      <c r="J552" s="8">
        <v>-0.11749999999999999</v>
      </c>
      <c r="K552" s="8">
        <v>-0.00059999999999999995</v>
      </c>
      <c r="L552" s="52"/>
    </row>
    <row r="553" spans="1:12" ht="12.75">
      <c r="A553" s="52"/>
      <c r="B553" s="6" t="s">
        <v>4157</v>
      </c>
      <c r="C553" s="17">
        <v>707788527</v>
      </c>
      <c r="D553" s="6" t="s">
        <v>2617</v>
      </c>
      <c r="E553" s="6" t="s">
        <v>4158</v>
      </c>
      <c r="F553" s="6" t="s">
        <v>49</v>
      </c>
      <c r="G553" s="7">
        <v>-490698.66999999998</v>
      </c>
      <c r="H553" s="7">
        <v>99.120000000000005</v>
      </c>
      <c r="I553" s="7">
        <v>-1713.81</v>
      </c>
      <c r="J553" s="8">
        <v>-0.22239999999999999</v>
      </c>
      <c r="K553" s="8">
        <v>-0.001</v>
      </c>
      <c r="L553" s="52"/>
    </row>
    <row r="554" spans="1:12" ht="12.75">
      <c r="A554" s="52"/>
      <c r="B554" s="6" t="s">
        <v>4157</v>
      </c>
      <c r="C554" s="17">
        <v>707788550</v>
      </c>
      <c r="D554" s="6" t="s">
        <v>2617</v>
      </c>
      <c r="E554" s="6" t="s">
        <v>3781</v>
      </c>
      <c r="F554" s="6" t="s">
        <v>49</v>
      </c>
      <c r="G554" s="7">
        <v>-627032.42000000004</v>
      </c>
      <c r="H554" s="7">
        <v>99.109999999999999</v>
      </c>
      <c r="I554" s="7">
        <v>-2189.75</v>
      </c>
      <c r="J554" s="8">
        <v>-0.28410000000000002</v>
      </c>
      <c r="K554" s="8">
        <v>-0.0012999999999999999</v>
      </c>
      <c r="L554" s="52"/>
    </row>
    <row r="555" spans="1:12" ht="12.75">
      <c r="A555" s="52"/>
      <c r="B555" s="6" t="s">
        <v>4157</v>
      </c>
      <c r="C555" s="17">
        <v>707788543</v>
      </c>
      <c r="D555" s="6" t="s">
        <v>2617</v>
      </c>
      <c r="E555" s="6" t="s">
        <v>3558</v>
      </c>
      <c r="F555" s="6" t="s">
        <v>49</v>
      </c>
      <c r="G555" s="7">
        <v>-522541.03999999998</v>
      </c>
      <c r="H555" s="7">
        <v>99.120000000000005</v>
      </c>
      <c r="I555" s="7">
        <v>-1825.02</v>
      </c>
      <c r="J555" s="8">
        <v>-0.23680000000000001</v>
      </c>
      <c r="K555" s="8">
        <v>-0.0011000000000000001</v>
      </c>
      <c r="L555" s="52"/>
    </row>
    <row r="556" spans="1:12" ht="12.75">
      <c r="A556" s="52"/>
      <c r="B556" s="6" t="s">
        <v>4157</v>
      </c>
      <c r="C556" s="17">
        <v>707788535</v>
      </c>
      <c r="D556" s="6" t="s">
        <v>2617</v>
      </c>
      <c r="E556" s="6" t="s">
        <v>3558</v>
      </c>
      <c r="F556" s="6" t="s">
        <v>49</v>
      </c>
      <c r="G556" s="7">
        <v>-940573.87</v>
      </c>
      <c r="H556" s="7">
        <v>99.120000000000005</v>
      </c>
      <c r="I556" s="7">
        <v>-3285.04</v>
      </c>
      <c r="J556" s="8">
        <v>-0.42620000000000002</v>
      </c>
      <c r="K556" s="8">
        <v>-0.002</v>
      </c>
      <c r="L556" s="52"/>
    </row>
    <row r="557" spans="1:12" ht="12.75">
      <c r="A557" s="52"/>
      <c r="B557" s="6" t="s">
        <v>4159</v>
      </c>
      <c r="C557" s="17">
        <v>707788568</v>
      </c>
      <c r="D557" s="6" t="s">
        <v>2617</v>
      </c>
      <c r="E557" s="6" t="s">
        <v>3781</v>
      </c>
      <c r="F557" s="6" t="s">
        <v>100</v>
      </c>
      <c r="G557" s="7">
        <v>2222295.4100000001</v>
      </c>
      <c r="H557" s="7">
        <v>98.609999999999999</v>
      </c>
      <c r="I557" s="7">
        <v>2191.4099999999999</v>
      </c>
      <c r="J557" s="8">
        <v>0.2843</v>
      </c>
      <c r="K557" s="8">
        <v>0.0012999999999999999</v>
      </c>
      <c r="L557" s="52"/>
    </row>
    <row r="558" spans="1:12" ht="12.75">
      <c r="A558" s="52"/>
      <c r="B558" s="6" t="s">
        <v>4160</v>
      </c>
      <c r="C558" s="17">
        <v>707788576</v>
      </c>
      <c r="D558" s="6" t="s">
        <v>2617</v>
      </c>
      <c r="E558" s="6" t="s">
        <v>4158</v>
      </c>
      <c r="F558" s="6" t="s">
        <v>100</v>
      </c>
      <c r="G558" s="7">
        <v>1759120.72</v>
      </c>
      <c r="H558" s="7">
        <v>99.280000000000001</v>
      </c>
      <c r="I558" s="7">
        <v>1746.46</v>
      </c>
      <c r="J558" s="8">
        <v>0.2266</v>
      </c>
      <c r="K558" s="8">
        <v>0.0011000000000000001</v>
      </c>
      <c r="L558" s="52"/>
    </row>
    <row r="559" spans="1:12" ht="12.75">
      <c r="A559" s="52"/>
      <c r="B559" s="6" t="s">
        <v>4161</v>
      </c>
      <c r="C559" s="17">
        <v>707788584</v>
      </c>
      <c r="D559" s="6" t="s">
        <v>2617</v>
      </c>
      <c r="E559" s="6" t="s">
        <v>3558</v>
      </c>
      <c r="F559" s="6" t="s">
        <v>100</v>
      </c>
      <c r="G559" s="7">
        <v>1855036.6399999999</v>
      </c>
      <c r="H559" s="7">
        <v>99.379999999999995</v>
      </c>
      <c r="I559" s="7">
        <v>1843.54</v>
      </c>
      <c r="J559" s="8">
        <v>0.2392</v>
      </c>
      <c r="K559" s="8">
        <v>0.0011000000000000001</v>
      </c>
      <c r="L559" s="52"/>
    </row>
    <row r="560" spans="1:12" ht="12.75">
      <c r="A560" s="52"/>
      <c r="B560" s="6" t="s">
        <v>4162</v>
      </c>
      <c r="C560" s="17">
        <v>707788592</v>
      </c>
      <c r="D560" s="6" t="s">
        <v>2617</v>
      </c>
      <c r="E560" s="6" t="s">
        <v>3558</v>
      </c>
      <c r="F560" s="6" t="s">
        <v>100</v>
      </c>
      <c r="G560" s="7">
        <v>3335227.1099999999</v>
      </c>
      <c r="H560" s="7">
        <v>98.819999999999993</v>
      </c>
      <c r="I560" s="7">
        <v>3295.8699999999999</v>
      </c>
      <c r="J560" s="8">
        <v>0.42759999999999998</v>
      </c>
      <c r="K560" s="8">
        <v>0.002</v>
      </c>
      <c r="L560" s="52"/>
    </row>
    <row r="561" spans="1:12" ht="12.75">
      <c r="A561" s="52"/>
      <c r="B561" s="6" t="s">
        <v>4163</v>
      </c>
      <c r="C561" s="17">
        <v>707762100</v>
      </c>
      <c r="D561" s="6" t="s">
        <v>2617</v>
      </c>
      <c r="E561" s="22">
        <v>44413</v>
      </c>
      <c r="F561" s="6" t="s">
        <v>100</v>
      </c>
      <c r="G561" s="7">
        <v>-1170375.0800000001</v>
      </c>
      <c r="H561" s="7">
        <v>103.70999999999999</v>
      </c>
      <c r="I561" s="7">
        <v>-1213.8</v>
      </c>
      <c r="J561" s="8">
        <v>-0.1575</v>
      </c>
      <c r="K561" s="8">
        <v>-0.00069999999999999999</v>
      </c>
      <c r="L561" s="52"/>
    </row>
    <row r="562" spans="1:12" ht="12.75">
      <c r="A562" s="52"/>
      <c r="B562" s="6" t="s">
        <v>4164</v>
      </c>
      <c r="C562" s="17">
        <v>707723375</v>
      </c>
      <c r="D562" s="6" t="s">
        <v>2617</v>
      </c>
      <c r="E562" s="6" t="s">
        <v>4165</v>
      </c>
      <c r="F562" s="6" t="s">
        <v>100</v>
      </c>
      <c r="G562" s="7">
        <v>468147.82000000001</v>
      </c>
      <c r="H562" s="7">
        <v>108.70999999999999</v>
      </c>
      <c r="I562" s="7">
        <v>508.92000000000002</v>
      </c>
      <c r="J562" s="8">
        <v>0.066000000000000003</v>
      </c>
      <c r="K562" s="8">
        <v>0.00029999999999999997</v>
      </c>
      <c r="L562" s="52"/>
    </row>
    <row r="563" spans="1:12" ht="12.75">
      <c r="A563" s="52"/>
      <c r="B563" s="6" t="s">
        <v>4166</v>
      </c>
      <c r="C563" s="17">
        <v>707753687</v>
      </c>
      <c r="D563" s="6" t="s">
        <v>2617</v>
      </c>
      <c r="E563" s="6" t="s">
        <v>4167</v>
      </c>
      <c r="F563" s="6" t="s">
        <v>100</v>
      </c>
      <c r="G563" s="7">
        <v>780278.12</v>
      </c>
      <c r="H563" s="7">
        <v>103.44</v>
      </c>
      <c r="I563" s="7">
        <v>807.12</v>
      </c>
      <c r="J563" s="8">
        <v>0.1047</v>
      </c>
      <c r="K563" s="8">
        <v>0.00050000000000000001</v>
      </c>
      <c r="L563" s="52"/>
    </row>
    <row r="564" spans="1:12" ht="12.75">
      <c r="A564" s="52"/>
      <c r="B564" s="6" t="s">
        <v>4168</v>
      </c>
      <c r="C564" s="17">
        <v>707762118</v>
      </c>
      <c r="D564" s="6" t="s">
        <v>2617</v>
      </c>
      <c r="E564" s="22">
        <v>44413</v>
      </c>
      <c r="F564" s="6" t="s">
        <v>100</v>
      </c>
      <c r="G564" s="7">
        <v>1170411.6200000001</v>
      </c>
      <c r="H564" s="7">
        <v>108.56</v>
      </c>
      <c r="I564" s="7">
        <v>1270.5999999999999</v>
      </c>
      <c r="J564" s="8">
        <v>0.1648</v>
      </c>
      <c r="K564" s="8">
        <v>0.00080000000000000004</v>
      </c>
      <c r="L564" s="52"/>
    </row>
    <row r="565" spans="1:12" ht="12.75">
      <c r="A565" s="52"/>
      <c r="B565" s="6" t="s">
        <v>4169</v>
      </c>
      <c r="C565" s="17">
        <v>707762126</v>
      </c>
      <c r="D565" s="6" t="s">
        <v>2617</v>
      </c>
      <c r="E565" s="22">
        <v>44411</v>
      </c>
      <c r="F565" s="6" t="s">
        <v>100</v>
      </c>
      <c r="G565" s="7">
        <v>1560430.71</v>
      </c>
      <c r="H565" s="7">
        <v>108.55</v>
      </c>
      <c r="I565" s="7">
        <v>1693.8499999999999</v>
      </c>
      <c r="J565" s="8">
        <v>0.2198</v>
      </c>
      <c r="K565" s="8">
        <v>0.001</v>
      </c>
      <c r="L565" s="52"/>
    </row>
    <row r="566" spans="1:12" ht="12.75">
      <c r="A566" s="52"/>
      <c r="B566" s="6" t="s">
        <v>4170</v>
      </c>
      <c r="C566" s="17">
        <v>707753695</v>
      </c>
      <c r="D566" s="6" t="s">
        <v>2617</v>
      </c>
      <c r="E566" s="6" t="s">
        <v>4167</v>
      </c>
      <c r="F566" s="6" t="s">
        <v>100</v>
      </c>
      <c r="G566" s="7">
        <v>780269.07999999996</v>
      </c>
      <c r="H566" s="7">
        <v>103.84999999999999</v>
      </c>
      <c r="I566" s="7">
        <v>810.30999999999995</v>
      </c>
      <c r="J566" s="8">
        <v>0.1051</v>
      </c>
      <c r="K566" s="8">
        <v>0.00050000000000000001</v>
      </c>
      <c r="L566" s="52"/>
    </row>
    <row r="567" spans="1:12" ht="12.75">
      <c r="A567" s="52"/>
      <c r="B567" s="6" t="s">
        <v>4171</v>
      </c>
      <c r="C567" s="17">
        <v>707753703</v>
      </c>
      <c r="D567" s="6" t="s">
        <v>2617</v>
      </c>
      <c r="E567" s="6" t="s">
        <v>4172</v>
      </c>
      <c r="F567" s="6" t="s">
        <v>100</v>
      </c>
      <c r="G567" s="7">
        <v>780235.73999999999</v>
      </c>
      <c r="H567" s="7">
        <v>103.45</v>
      </c>
      <c r="I567" s="7">
        <v>807.14999999999998</v>
      </c>
      <c r="J567" s="8">
        <v>0.1047</v>
      </c>
      <c r="K567" s="8">
        <v>0.00050000000000000001</v>
      </c>
      <c r="L567" s="52"/>
    </row>
    <row r="568" spans="1:12" ht="12.75">
      <c r="A568" s="52"/>
      <c r="B568" s="6" t="s">
        <v>4173</v>
      </c>
      <c r="C568" s="17">
        <v>707764791</v>
      </c>
      <c r="D568" s="6" t="s">
        <v>2617</v>
      </c>
      <c r="E568" s="22">
        <v>44448</v>
      </c>
      <c r="F568" s="6" t="s">
        <v>100</v>
      </c>
      <c r="G568" s="7">
        <v>1560475.6100000001</v>
      </c>
      <c r="H568" s="7">
        <v>106.66</v>
      </c>
      <c r="I568" s="7">
        <v>1664.4000000000001</v>
      </c>
      <c r="J568" s="8">
        <v>0.21590000000000001</v>
      </c>
      <c r="K568" s="8">
        <v>0.001</v>
      </c>
      <c r="L568" s="52"/>
    </row>
    <row r="569" spans="1:12" ht="12.75">
      <c r="A569" s="52"/>
      <c r="B569" s="6" t="s">
        <v>4173</v>
      </c>
      <c r="C569" s="17">
        <v>707764809</v>
      </c>
      <c r="D569" s="6" t="s">
        <v>2617</v>
      </c>
      <c r="E569" s="22">
        <v>44448</v>
      </c>
      <c r="F569" s="6" t="s">
        <v>100</v>
      </c>
      <c r="G569" s="7">
        <v>780237.80000000005</v>
      </c>
      <c r="H569" s="7">
        <v>106.66</v>
      </c>
      <c r="I569" s="7">
        <v>832.20000000000005</v>
      </c>
      <c r="J569" s="8">
        <v>0.108</v>
      </c>
      <c r="K569" s="8">
        <v>0.00050000000000000001</v>
      </c>
      <c r="L569" s="52"/>
    </row>
    <row r="570" spans="1:12" ht="12.75">
      <c r="A570" s="52"/>
      <c r="B570" s="6" t="s">
        <v>4174</v>
      </c>
      <c r="C570" s="17">
        <v>707723383</v>
      </c>
      <c r="D570" s="6" t="s">
        <v>2617</v>
      </c>
      <c r="E570" s="6" t="s">
        <v>4165</v>
      </c>
      <c r="F570" s="6" t="s">
        <v>100</v>
      </c>
      <c r="G570" s="7">
        <v>-468138.15000000002</v>
      </c>
      <c r="H570" s="7">
        <v>101.02</v>
      </c>
      <c r="I570" s="7">
        <v>-472.91000000000002</v>
      </c>
      <c r="J570" s="8">
        <v>-0.061400000000000003</v>
      </c>
      <c r="K570" s="8">
        <v>-0.00029999999999999997</v>
      </c>
      <c r="L570" s="52"/>
    </row>
    <row r="571" spans="1:12" ht="12.75">
      <c r="A571" s="52"/>
      <c r="B571" s="6" t="s">
        <v>4175</v>
      </c>
      <c r="C571" s="17">
        <v>707753711</v>
      </c>
      <c r="D571" s="6" t="s">
        <v>2617</v>
      </c>
      <c r="E571" s="6" t="s">
        <v>4167</v>
      </c>
      <c r="F571" s="6" t="s">
        <v>100</v>
      </c>
      <c r="G571" s="7">
        <v>-780264.64000000001</v>
      </c>
      <c r="H571" s="7">
        <v>101.81999999999999</v>
      </c>
      <c r="I571" s="7">
        <v>-794.47000000000003</v>
      </c>
      <c r="J571" s="8">
        <v>-0.1031</v>
      </c>
      <c r="K571" s="8">
        <v>-0.00050000000000000001</v>
      </c>
      <c r="L571" s="52"/>
    </row>
    <row r="572" spans="1:12" ht="12.75">
      <c r="A572" s="52"/>
      <c r="B572" s="6" t="s">
        <v>4176</v>
      </c>
      <c r="C572" s="17">
        <v>707762134</v>
      </c>
      <c r="D572" s="6" t="s">
        <v>2617</v>
      </c>
      <c r="E572" s="22">
        <v>44411</v>
      </c>
      <c r="F572" s="6" t="s">
        <v>100</v>
      </c>
      <c r="G572" s="7">
        <v>-1560469.5</v>
      </c>
      <c r="H572" s="7">
        <v>103.76000000000001</v>
      </c>
      <c r="I572" s="7">
        <v>-1619.1400000000001</v>
      </c>
      <c r="J572" s="8">
        <v>-0.21010000000000001</v>
      </c>
      <c r="K572" s="8">
        <v>-0.001</v>
      </c>
      <c r="L572" s="52"/>
    </row>
    <row r="573" spans="1:12" ht="12.75">
      <c r="A573" s="52"/>
      <c r="B573" s="6" t="s">
        <v>4177</v>
      </c>
      <c r="C573" s="17">
        <v>707753729</v>
      </c>
      <c r="D573" s="6" t="s">
        <v>2617</v>
      </c>
      <c r="E573" s="6" t="s">
        <v>4167</v>
      </c>
      <c r="F573" s="6" t="s">
        <v>100</v>
      </c>
      <c r="G573" s="7">
        <v>-780265.94999999995</v>
      </c>
      <c r="H573" s="7">
        <v>101.87000000000001</v>
      </c>
      <c r="I573" s="7">
        <v>-794.86000000000001</v>
      </c>
      <c r="J573" s="8">
        <v>-0.1031</v>
      </c>
      <c r="K573" s="8">
        <v>-0.00050000000000000001</v>
      </c>
      <c r="L573" s="52"/>
    </row>
    <row r="574" spans="1:12" ht="12.75">
      <c r="A574" s="52"/>
      <c r="B574" s="6" t="s">
        <v>4178</v>
      </c>
      <c r="C574" s="17">
        <v>707753737</v>
      </c>
      <c r="D574" s="6" t="s">
        <v>2617</v>
      </c>
      <c r="E574" s="6" t="s">
        <v>4172</v>
      </c>
      <c r="F574" s="6" t="s">
        <v>100</v>
      </c>
      <c r="G574" s="7">
        <v>-780224.81999999995</v>
      </c>
      <c r="H574" s="7">
        <v>101.97</v>
      </c>
      <c r="I574" s="7">
        <v>-795.60000000000002</v>
      </c>
      <c r="J574" s="8">
        <v>-0.1032</v>
      </c>
      <c r="K574" s="8">
        <v>-0.00050000000000000001</v>
      </c>
      <c r="L574" s="52"/>
    </row>
    <row r="575" spans="1:12" ht="12.75">
      <c r="A575" s="52"/>
      <c r="B575" s="6" t="s">
        <v>4179</v>
      </c>
      <c r="C575" s="17">
        <v>707764817</v>
      </c>
      <c r="D575" s="6" t="s">
        <v>2617</v>
      </c>
      <c r="E575" s="22">
        <v>44448</v>
      </c>
      <c r="F575" s="6" t="s">
        <v>100</v>
      </c>
      <c r="G575" s="7">
        <v>-1560534.3799999999</v>
      </c>
      <c r="H575" s="7">
        <v>103.61</v>
      </c>
      <c r="I575" s="7">
        <v>-1616.8699999999999</v>
      </c>
      <c r="J575" s="8">
        <v>-0.20979999999999999</v>
      </c>
      <c r="K575" s="8">
        <v>-0.001</v>
      </c>
      <c r="L575" s="52"/>
    </row>
    <row r="576" spans="1:12" ht="12.75">
      <c r="A576" s="52"/>
      <c r="B576" s="6" t="s">
        <v>4179</v>
      </c>
      <c r="C576" s="17">
        <v>707764825</v>
      </c>
      <c r="D576" s="6" t="s">
        <v>2617</v>
      </c>
      <c r="E576" s="22">
        <v>44448</v>
      </c>
      <c r="F576" s="6" t="s">
        <v>100</v>
      </c>
      <c r="G576" s="7">
        <v>-780267.18999999994</v>
      </c>
      <c r="H576" s="7">
        <v>103.61</v>
      </c>
      <c r="I576" s="7">
        <v>-808.42999999999995</v>
      </c>
      <c r="J576" s="8">
        <v>-0.10489999999999999</v>
      </c>
      <c r="K576" s="8">
        <v>-0.00050000000000000001</v>
      </c>
      <c r="L576" s="52"/>
    </row>
    <row r="577" spans="1:12" ht="12.75">
      <c r="A577" s="52"/>
      <c r="B577" s="6" t="s">
        <v>4180</v>
      </c>
      <c r="C577" s="17">
        <v>707762225</v>
      </c>
      <c r="D577" s="6" t="s">
        <v>2617</v>
      </c>
      <c r="E577" s="22">
        <v>44431</v>
      </c>
      <c r="F577" s="6" t="s">
        <v>100</v>
      </c>
      <c r="G577" s="7">
        <v>-15312.889999999999</v>
      </c>
      <c r="H577" s="7">
        <v>100</v>
      </c>
      <c r="I577" s="7">
        <v>-15.310000000000001</v>
      </c>
      <c r="J577" s="8">
        <v>-0.002</v>
      </c>
      <c r="K577" s="8">
        <v>0</v>
      </c>
      <c r="L577" s="52"/>
    </row>
    <row r="578" spans="1:12" ht="12.75">
      <c r="A578" s="52"/>
      <c r="B578" s="6" t="s">
        <v>4181</v>
      </c>
      <c r="C578" s="17">
        <v>707782264</v>
      </c>
      <c r="D578" s="6" t="s">
        <v>2617</v>
      </c>
      <c r="E578" s="6" t="s">
        <v>3539</v>
      </c>
      <c r="F578" s="6" t="s">
        <v>100</v>
      </c>
      <c r="G578" s="7">
        <v>-3347.2600000000002</v>
      </c>
      <c r="H578" s="7">
        <v>100</v>
      </c>
      <c r="I578" s="7">
        <v>-3.3500000000000001</v>
      </c>
      <c r="J578" s="8">
        <v>-0.00040000000000000002</v>
      </c>
      <c r="K578" s="8">
        <v>0</v>
      </c>
      <c r="L578" s="52"/>
    </row>
    <row r="579" spans="1:12" ht="12.75">
      <c r="A579" s="52"/>
      <c r="B579" s="6" t="s">
        <v>4182</v>
      </c>
      <c r="C579" s="17">
        <v>707782272</v>
      </c>
      <c r="D579" s="6" t="s">
        <v>2617</v>
      </c>
      <c r="E579" s="6" t="s">
        <v>3605</v>
      </c>
      <c r="F579" s="6" t="s">
        <v>100</v>
      </c>
      <c r="G579" s="7">
        <v>-2701.21</v>
      </c>
      <c r="H579" s="7">
        <v>100</v>
      </c>
      <c r="I579" s="7">
        <v>-2.7000000000000002</v>
      </c>
      <c r="J579" s="8">
        <v>-0.00040000000000000002</v>
      </c>
      <c r="K579" s="8">
        <v>0</v>
      </c>
      <c r="L579" s="52"/>
    </row>
    <row r="580" spans="1:12" ht="12.75">
      <c r="A580" s="52"/>
      <c r="B580" s="6" t="s">
        <v>4183</v>
      </c>
      <c r="C580" s="17">
        <v>707742771</v>
      </c>
      <c r="D580" s="6" t="s">
        <v>2617</v>
      </c>
      <c r="E580" s="6" t="s">
        <v>4184</v>
      </c>
      <c r="F580" s="6" t="s">
        <v>100</v>
      </c>
      <c r="G580" s="7">
        <v>-1560450.9099999999</v>
      </c>
      <c r="H580" s="7">
        <v>100.02</v>
      </c>
      <c r="I580" s="7">
        <v>-1560.76</v>
      </c>
      <c r="J580" s="8">
        <v>-0.20250000000000001</v>
      </c>
      <c r="K580" s="8">
        <v>-0.001</v>
      </c>
      <c r="L580" s="52"/>
    </row>
    <row r="581" spans="1:12" ht="12.75">
      <c r="A581" s="52"/>
      <c r="B581" s="6" t="s">
        <v>4185</v>
      </c>
      <c r="C581" s="17">
        <v>707742763</v>
      </c>
      <c r="D581" s="6" t="s">
        <v>2617</v>
      </c>
      <c r="E581" s="6" t="s">
        <v>4184</v>
      </c>
      <c r="F581" s="6" t="s">
        <v>100</v>
      </c>
      <c r="G581" s="7">
        <v>1560479.49</v>
      </c>
      <c r="H581" s="7">
        <v>95.930000000000007</v>
      </c>
      <c r="I581" s="7">
        <v>1496.97</v>
      </c>
      <c r="J581" s="8">
        <v>0.19420000000000001</v>
      </c>
      <c r="K581" s="8">
        <v>0.00089999999999999998</v>
      </c>
      <c r="L581" s="52"/>
    </row>
    <row r="582" spans="1:12" ht="12.75">
      <c r="A582" s="52"/>
      <c r="B582" s="6" t="s">
        <v>4186</v>
      </c>
      <c r="C582" s="17">
        <v>707763595</v>
      </c>
      <c r="D582" s="6" t="s">
        <v>2617</v>
      </c>
      <c r="E582" s="22">
        <v>44413</v>
      </c>
      <c r="F582" s="6" t="s">
        <v>100</v>
      </c>
      <c r="G582" s="7">
        <v>1170331.28</v>
      </c>
      <c r="H582" s="7">
        <v>99.299999999999997</v>
      </c>
      <c r="I582" s="7">
        <v>1162.1400000000001</v>
      </c>
      <c r="J582" s="8">
        <v>0.15079999999999999</v>
      </c>
      <c r="K582" s="8">
        <v>0.00069999999999999999</v>
      </c>
      <c r="L582" s="52"/>
    </row>
    <row r="583" spans="1:12" ht="12.75">
      <c r="A583" s="52"/>
      <c r="B583" s="6" t="s">
        <v>4187</v>
      </c>
      <c r="C583" s="17">
        <v>707742789</v>
      </c>
      <c r="D583" s="6" t="s">
        <v>2617</v>
      </c>
      <c r="E583" s="6" t="s">
        <v>4188</v>
      </c>
      <c r="F583" s="6" t="s">
        <v>100</v>
      </c>
      <c r="G583" s="7">
        <v>-1560548.29</v>
      </c>
      <c r="H583" s="7">
        <v>100</v>
      </c>
      <c r="I583" s="7">
        <v>-1560.55</v>
      </c>
      <c r="J583" s="8">
        <v>-0.20250000000000001</v>
      </c>
      <c r="K583" s="8">
        <v>-0.001</v>
      </c>
      <c r="L583" s="52"/>
    </row>
    <row r="584" spans="1:12" ht="12.75">
      <c r="A584" s="52"/>
      <c r="B584" s="6" t="s">
        <v>4189</v>
      </c>
      <c r="C584" s="17">
        <v>707742797</v>
      </c>
      <c r="D584" s="6" t="s">
        <v>2617</v>
      </c>
      <c r="E584" s="22">
        <v>44227</v>
      </c>
      <c r="F584" s="6" t="s">
        <v>100</v>
      </c>
      <c r="G584" s="7">
        <v>1326410.97</v>
      </c>
      <c r="H584" s="7">
        <v>98.340000000000003</v>
      </c>
      <c r="I584" s="7">
        <v>1304.3900000000001</v>
      </c>
      <c r="J584" s="8">
        <v>0.16919999999999999</v>
      </c>
      <c r="K584" s="8">
        <v>0.00080000000000000004</v>
      </c>
      <c r="L584" s="52"/>
    </row>
    <row r="585" spans="1:12" ht="12.75">
      <c r="A585" s="52"/>
      <c r="B585" s="6" t="s">
        <v>4191</v>
      </c>
      <c r="C585" s="17">
        <v>707742805</v>
      </c>
      <c r="D585" s="6" t="s">
        <v>2617</v>
      </c>
      <c r="E585" s="22">
        <v>44227</v>
      </c>
      <c r="F585" s="6" t="s">
        <v>100</v>
      </c>
      <c r="G585" s="7">
        <v>-1326400.8899999999</v>
      </c>
      <c r="H585" s="7">
        <v>103.13</v>
      </c>
      <c r="I585" s="7">
        <v>-1367.9200000000001</v>
      </c>
      <c r="J585" s="8">
        <v>-0.17749999999999999</v>
      </c>
      <c r="K585" s="8">
        <v>-0.00080000000000000004</v>
      </c>
      <c r="L585" s="52"/>
    </row>
    <row r="586" spans="1:12" ht="12.75">
      <c r="A586" s="52"/>
      <c r="B586" s="6" t="s">
        <v>4192</v>
      </c>
      <c r="C586" s="17">
        <v>707763603</v>
      </c>
      <c r="D586" s="6" t="s">
        <v>2617</v>
      </c>
      <c r="E586" s="22">
        <v>44410</v>
      </c>
      <c r="F586" s="6" t="s">
        <v>100</v>
      </c>
      <c r="G586" s="7">
        <v>-905061.53000000003</v>
      </c>
      <c r="H586" s="7">
        <v>100.02</v>
      </c>
      <c r="I586" s="7">
        <v>-905.24000000000001</v>
      </c>
      <c r="J586" s="8">
        <v>-0.1174</v>
      </c>
      <c r="K586" s="8">
        <v>-0.00059999999999999995</v>
      </c>
      <c r="L586" s="52"/>
    </row>
    <row r="587" spans="1:12" ht="12.75">
      <c r="A587" s="52"/>
      <c r="B587" s="6" t="s">
        <v>4193</v>
      </c>
      <c r="C587" s="17">
        <v>707784088</v>
      </c>
      <c r="D587" s="6" t="s">
        <v>2617</v>
      </c>
      <c r="E587" s="6" t="s">
        <v>3439</v>
      </c>
      <c r="F587" s="6" t="s">
        <v>100</v>
      </c>
      <c r="G587" s="7">
        <v>3901173.5800000001</v>
      </c>
      <c r="H587" s="7">
        <v>100.02</v>
      </c>
      <c r="I587" s="7">
        <v>3901.9499999999998</v>
      </c>
      <c r="J587" s="8">
        <v>0.50619999999999998</v>
      </c>
      <c r="K587" s="8">
        <v>0.0023999999999999998</v>
      </c>
      <c r="L587" s="52"/>
    </row>
    <row r="588" spans="1:12" ht="12.75">
      <c r="A588" s="52"/>
      <c r="B588" s="6" t="s">
        <v>4194</v>
      </c>
      <c r="C588" s="17">
        <v>707784096</v>
      </c>
      <c r="D588" s="6" t="s">
        <v>2617</v>
      </c>
      <c r="E588" s="6" t="s">
        <v>3626</v>
      </c>
      <c r="F588" s="6" t="s">
        <v>100</v>
      </c>
      <c r="G588" s="7">
        <v>-1560523.1899999999</v>
      </c>
      <c r="H588" s="7">
        <v>100.92</v>
      </c>
      <c r="I588" s="7">
        <v>-1574.8800000000001</v>
      </c>
      <c r="J588" s="8">
        <v>-0.20430000000000001</v>
      </c>
      <c r="K588" s="8">
        <v>-0.001</v>
      </c>
      <c r="L588" s="52"/>
    </row>
    <row r="589" spans="1:12" ht="12.75">
      <c r="A589" s="52"/>
      <c r="B589" s="6" t="s">
        <v>4194</v>
      </c>
      <c r="C589" s="17">
        <v>707784104</v>
      </c>
      <c r="D589" s="6" t="s">
        <v>2617</v>
      </c>
      <c r="E589" s="6" t="s">
        <v>3439</v>
      </c>
      <c r="F589" s="6" t="s">
        <v>100</v>
      </c>
      <c r="G589" s="7">
        <v>-3901307.9700000002</v>
      </c>
      <c r="H589" s="7">
        <v>100.92</v>
      </c>
      <c r="I589" s="7">
        <v>-3937.1999999999998</v>
      </c>
      <c r="J589" s="8">
        <v>-0.51080000000000003</v>
      </c>
      <c r="K589" s="8">
        <v>-0.0023999999999999998</v>
      </c>
      <c r="L589" s="52"/>
    </row>
    <row r="590" spans="1:12" ht="12.75">
      <c r="A590" s="52"/>
      <c r="B590" s="6" t="s">
        <v>4195</v>
      </c>
      <c r="C590" s="17">
        <v>707784112</v>
      </c>
      <c r="D590" s="6" t="s">
        <v>2617</v>
      </c>
      <c r="E590" s="6" t="s">
        <v>3626</v>
      </c>
      <c r="F590" s="6" t="s">
        <v>100</v>
      </c>
      <c r="G590" s="7">
        <v>1560546.74</v>
      </c>
      <c r="H590" s="7">
        <v>100.02</v>
      </c>
      <c r="I590" s="7">
        <v>1560.8599999999999</v>
      </c>
      <c r="J590" s="8">
        <v>0.20250000000000001</v>
      </c>
      <c r="K590" s="8">
        <v>0.001</v>
      </c>
      <c r="L590" s="52"/>
    </row>
    <row r="591" spans="1:12" ht="12.75">
      <c r="A591" s="52"/>
      <c r="B591" s="6" t="s">
        <v>4196</v>
      </c>
      <c r="C591" s="17">
        <v>707784120</v>
      </c>
      <c r="D591" s="6" t="s">
        <v>2617</v>
      </c>
      <c r="E591" s="6" t="s">
        <v>4006</v>
      </c>
      <c r="F591" s="6" t="s">
        <v>100</v>
      </c>
      <c r="G591" s="7">
        <v>3120882.6699999999</v>
      </c>
      <c r="H591" s="7">
        <v>100.06</v>
      </c>
      <c r="I591" s="7">
        <v>3122.7600000000002</v>
      </c>
      <c r="J591" s="8">
        <v>0.40510000000000002</v>
      </c>
      <c r="K591" s="8">
        <v>0.0019</v>
      </c>
      <c r="L591" s="52"/>
    </row>
    <row r="592" spans="1:12" ht="12.75">
      <c r="A592" s="52"/>
      <c r="B592" s="6" t="s">
        <v>4197</v>
      </c>
      <c r="C592" s="17">
        <v>707788402</v>
      </c>
      <c r="D592" s="6" t="s">
        <v>2617</v>
      </c>
      <c r="E592" s="6" t="s">
        <v>3618</v>
      </c>
      <c r="F592" s="6" t="s">
        <v>100</v>
      </c>
      <c r="G592" s="7">
        <v>-809437.12</v>
      </c>
      <c r="H592" s="7">
        <v>101.31</v>
      </c>
      <c r="I592" s="7">
        <v>-820.03999999999996</v>
      </c>
      <c r="J592" s="8">
        <v>-0.1064</v>
      </c>
      <c r="K592" s="8">
        <v>-0.00050000000000000001</v>
      </c>
      <c r="L592" s="52"/>
    </row>
    <row r="593" spans="1:12" ht="12.75">
      <c r="A593" s="52"/>
      <c r="B593" s="6" t="s">
        <v>4198</v>
      </c>
      <c r="C593" s="17">
        <v>707788410</v>
      </c>
      <c r="D593" s="6" t="s">
        <v>2617</v>
      </c>
      <c r="E593" s="6" t="s">
        <v>3618</v>
      </c>
      <c r="F593" s="6" t="s">
        <v>100</v>
      </c>
      <c r="G593" s="7">
        <v>809466.43999999994</v>
      </c>
      <c r="H593" s="7">
        <v>101.70999999999999</v>
      </c>
      <c r="I593" s="7">
        <v>823.30999999999995</v>
      </c>
      <c r="J593" s="8">
        <v>0.10680000000000001</v>
      </c>
      <c r="K593" s="8">
        <v>0.00050000000000000001</v>
      </c>
      <c r="L593" s="52"/>
    </row>
    <row r="594" spans="1:12" ht="12.75">
      <c r="A594" s="52"/>
      <c r="B594" s="6" t="s">
        <v>4199</v>
      </c>
      <c r="C594" s="17">
        <v>707788428</v>
      </c>
      <c r="D594" s="6" t="s">
        <v>2617</v>
      </c>
      <c r="E594" s="6" t="s">
        <v>3618</v>
      </c>
      <c r="F594" s="6" t="s">
        <v>100</v>
      </c>
      <c r="G594" s="7">
        <v>667553.42000000004</v>
      </c>
      <c r="H594" s="7">
        <v>103.27</v>
      </c>
      <c r="I594" s="7">
        <v>689.38</v>
      </c>
      <c r="J594" s="8">
        <v>0.089399999999999993</v>
      </c>
      <c r="K594" s="8">
        <v>0.00040000000000000002</v>
      </c>
      <c r="L594" s="52"/>
    </row>
    <row r="595" spans="1:12" ht="12.75">
      <c r="A595" s="52"/>
      <c r="B595" s="6" t="s">
        <v>4200</v>
      </c>
      <c r="C595" s="17">
        <v>707788436</v>
      </c>
      <c r="D595" s="6" t="s">
        <v>2617</v>
      </c>
      <c r="E595" s="6" t="s">
        <v>3618</v>
      </c>
      <c r="F595" s="6" t="s">
        <v>100</v>
      </c>
      <c r="G595" s="7">
        <v>-667592.21999999997</v>
      </c>
      <c r="H595" s="7">
        <v>104.37000000000001</v>
      </c>
      <c r="I595" s="7">
        <v>-696.76999999999998</v>
      </c>
      <c r="J595" s="8">
        <v>-0.090399999999999994</v>
      </c>
      <c r="K595" s="8">
        <v>-0.00040000000000000002</v>
      </c>
      <c r="L595" s="52"/>
    </row>
    <row r="596" spans="1:12" ht="12.75">
      <c r="A596" s="52"/>
      <c r="B596" s="6" t="s">
        <v>4201</v>
      </c>
      <c r="C596" s="17">
        <v>707788444</v>
      </c>
      <c r="D596" s="6" t="s">
        <v>2617</v>
      </c>
      <c r="E596" s="6" t="s">
        <v>3618</v>
      </c>
      <c r="F596" s="6" t="s">
        <v>100</v>
      </c>
      <c r="G596" s="7">
        <v>-174775.23000000001</v>
      </c>
      <c r="H596" s="7">
        <v>106.66</v>
      </c>
      <c r="I596" s="7">
        <v>-186.41999999999999</v>
      </c>
      <c r="J596" s="8">
        <v>-0.024199999999999999</v>
      </c>
      <c r="K596" s="8">
        <v>-0.00010000000000000001</v>
      </c>
      <c r="L596" s="52"/>
    </row>
    <row r="597" spans="1:12" ht="12.75">
      <c r="A597" s="52"/>
      <c r="B597" s="6" t="s">
        <v>4202</v>
      </c>
      <c r="C597" s="17">
        <v>707788451</v>
      </c>
      <c r="D597" s="6" t="s">
        <v>2617</v>
      </c>
      <c r="E597" s="6" t="s">
        <v>3618</v>
      </c>
      <c r="F597" s="6" t="s">
        <v>100</v>
      </c>
      <c r="G597" s="7">
        <v>174775.23000000001</v>
      </c>
      <c r="H597" s="7">
        <v>108.47</v>
      </c>
      <c r="I597" s="7">
        <v>189.58000000000001</v>
      </c>
      <c r="J597" s="8">
        <v>0.0246</v>
      </c>
      <c r="K597" s="8">
        <v>0.00010000000000000001</v>
      </c>
      <c r="L597" s="52"/>
    </row>
    <row r="598" spans="1:12" ht="12.75">
      <c r="A598" s="52"/>
      <c r="B598" s="6" t="s">
        <v>4203</v>
      </c>
      <c r="C598" s="17">
        <v>707788469</v>
      </c>
      <c r="D598" s="6" t="s">
        <v>2617</v>
      </c>
      <c r="E598" s="6" t="s">
        <v>3674</v>
      </c>
      <c r="F598" s="6" t="s">
        <v>44</v>
      </c>
      <c r="G598" s="7">
        <v>-111989.38000000001</v>
      </c>
      <c r="H598" s="7">
        <v>100.02</v>
      </c>
      <c r="I598" s="7">
        <v>-355.75</v>
      </c>
      <c r="J598" s="8">
        <v>-0.046199999999999998</v>
      </c>
      <c r="K598" s="8">
        <v>-0.00020000000000000001</v>
      </c>
      <c r="L598" s="52"/>
    </row>
    <row r="599" spans="1:12" ht="12.75">
      <c r="A599" s="52"/>
      <c r="B599" s="6" t="s">
        <v>4204</v>
      </c>
      <c r="C599" s="17">
        <v>707779351</v>
      </c>
      <c r="D599" s="6" t="s">
        <v>2617</v>
      </c>
      <c r="E599" s="6" t="s">
        <v>4205</v>
      </c>
      <c r="F599" s="6" t="s">
        <v>100</v>
      </c>
      <c r="G599" s="7">
        <v>2340749.7599999998</v>
      </c>
      <c r="H599" s="7">
        <v>99.930000000000007</v>
      </c>
      <c r="I599" s="7">
        <v>2339.1100000000001</v>
      </c>
      <c r="J599" s="8">
        <v>0.30349999999999999</v>
      </c>
      <c r="K599" s="8">
        <v>0.0014</v>
      </c>
      <c r="L599" s="52"/>
    </row>
    <row r="600" spans="1:12" ht="12.75">
      <c r="A600" s="52"/>
      <c r="B600" s="6" t="s">
        <v>4206</v>
      </c>
      <c r="C600" s="17">
        <v>707779369</v>
      </c>
      <c r="D600" s="6" t="s">
        <v>2617</v>
      </c>
      <c r="E600" s="6" t="s">
        <v>4205</v>
      </c>
      <c r="F600" s="6" t="s">
        <v>100</v>
      </c>
      <c r="G600" s="7">
        <v>3901343.71</v>
      </c>
      <c r="H600" s="7">
        <v>99.950000000000003</v>
      </c>
      <c r="I600" s="7">
        <v>3899.3899999999999</v>
      </c>
      <c r="J600" s="8">
        <v>0.50590000000000002</v>
      </c>
      <c r="K600" s="8">
        <v>0.0023999999999999998</v>
      </c>
      <c r="L600" s="52"/>
    </row>
    <row r="601" spans="1:12" ht="12.75">
      <c r="A601" s="52"/>
      <c r="B601" s="6" t="s">
        <v>4207</v>
      </c>
      <c r="C601" s="17">
        <v>707779377</v>
      </c>
      <c r="D601" s="6" t="s">
        <v>2617</v>
      </c>
      <c r="E601" s="6" t="s">
        <v>4205</v>
      </c>
      <c r="F601" s="6" t="s">
        <v>100</v>
      </c>
      <c r="G601" s="7">
        <v>-2340765.4900000002</v>
      </c>
      <c r="H601" s="7">
        <v>100.89</v>
      </c>
      <c r="I601" s="7">
        <v>-2361.5999999999999</v>
      </c>
      <c r="J601" s="8">
        <v>-0.30640000000000001</v>
      </c>
      <c r="K601" s="8">
        <v>-0.0014</v>
      </c>
      <c r="L601" s="52"/>
    </row>
    <row r="602" spans="1:12" ht="12.75">
      <c r="A602" s="52"/>
      <c r="B602" s="6" t="s">
        <v>4207</v>
      </c>
      <c r="C602" s="17">
        <v>707779385</v>
      </c>
      <c r="D602" s="6" t="s">
        <v>2617</v>
      </c>
      <c r="E602" s="6" t="s">
        <v>4205</v>
      </c>
      <c r="F602" s="6" t="s">
        <v>100</v>
      </c>
      <c r="G602" s="7">
        <v>-3901275.8199999998</v>
      </c>
      <c r="H602" s="7">
        <v>100.89</v>
      </c>
      <c r="I602" s="7">
        <v>-3936</v>
      </c>
      <c r="J602" s="8">
        <v>-0.51070000000000004</v>
      </c>
      <c r="K602" s="8">
        <v>-0.0023999999999999998</v>
      </c>
      <c r="L602" s="52"/>
    </row>
    <row r="603" spans="1:12" ht="12.75">
      <c r="A603" s="52"/>
      <c r="B603" s="6" t="s">
        <v>4208</v>
      </c>
      <c r="C603" s="17">
        <v>707779393</v>
      </c>
      <c r="D603" s="6" t="s">
        <v>2617</v>
      </c>
      <c r="E603" s="6" t="s">
        <v>4209</v>
      </c>
      <c r="F603" s="6" t="s">
        <v>100</v>
      </c>
      <c r="G603" s="7">
        <v>3121030.23</v>
      </c>
      <c r="H603" s="7">
        <v>99.939999999999998</v>
      </c>
      <c r="I603" s="7">
        <v>3119.1599999999999</v>
      </c>
      <c r="J603" s="8">
        <v>0.4047</v>
      </c>
      <c r="K603" s="8">
        <v>0.0019</v>
      </c>
      <c r="L603" s="52"/>
    </row>
    <row r="604" spans="1:12" ht="12.75">
      <c r="A604" s="52"/>
      <c r="B604" s="6" t="s">
        <v>4210</v>
      </c>
      <c r="C604" s="17">
        <v>707779401</v>
      </c>
      <c r="D604" s="6" t="s">
        <v>2617</v>
      </c>
      <c r="E604" s="6" t="s">
        <v>4209</v>
      </c>
      <c r="F604" s="6" t="s">
        <v>100</v>
      </c>
      <c r="G604" s="7">
        <v>-3120892.96</v>
      </c>
      <c r="H604" s="7">
        <v>100.89</v>
      </c>
      <c r="I604" s="7">
        <v>-3148.6700000000001</v>
      </c>
      <c r="J604" s="8">
        <v>-0.40849999999999997</v>
      </c>
      <c r="K604" s="8">
        <v>-0.0019</v>
      </c>
      <c r="L604" s="52"/>
    </row>
    <row r="605" spans="1:12" ht="12.75">
      <c r="A605" s="52"/>
      <c r="B605" s="6" t="s">
        <v>4211</v>
      </c>
      <c r="C605" s="17">
        <v>707765608</v>
      </c>
      <c r="D605" s="6" t="s">
        <v>2617</v>
      </c>
      <c r="E605" s="22">
        <v>44448</v>
      </c>
      <c r="F605" s="6" t="s">
        <v>100</v>
      </c>
      <c r="G605" s="7">
        <v>1560497.3200000001</v>
      </c>
      <c r="H605" s="7">
        <v>99.900000000000006</v>
      </c>
      <c r="I605" s="7">
        <v>1558.9400000000001</v>
      </c>
      <c r="J605" s="8">
        <v>0.20230000000000001</v>
      </c>
      <c r="K605" s="8">
        <v>0.001</v>
      </c>
      <c r="L605" s="52"/>
    </row>
    <row r="606" spans="1:12" ht="12.75">
      <c r="A606" s="52"/>
      <c r="B606" s="6" t="s">
        <v>4212</v>
      </c>
      <c r="C606" s="17">
        <v>707765616</v>
      </c>
      <c r="D606" s="6" t="s">
        <v>2617</v>
      </c>
      <c r="E606" s="22">
        <v>44448</v>
      </c>
      <c r="F606" s="6" t="s">
        <v>100</v>
      </c>
      <c r="G606" s="7">
        <v>780248.48999999999</v>
      </c>
      <c r="H606" s="7">
        <v>99.909999999999997</v>
      </c>
      <c r="I606" s="7">
        <v>779.54999999999995</v>
      </c>
      <c r="J606" s="8">
        <v>0.1011</v>
      </c>
      <c r="K606" s="8">
        <v>0.00050000000000000001</v>
      </c>
      <c r="L606" s="52"/>
    </row>
    <row r="607" spans="1:12" ht="12.75">
      <c r="A607" s="52"/>
      <c r="B607" s="6" t="s">
        <v>4213</v>
      </c>
      <c r="C607" s="17">
        <v>707765632</v>
      </c>
      <c r="D607" s="6" t="s">
        <v>2617</v>
      </c>
      <c r="E607" s="22">
        <v>44448</v>
      </c>
      <c r="F607" s="6" t="s">
        <v>100</v>
      </c>
      <c r="G607" s="7">
        <v>-780266.45999999996</v>
      </c>
      <c r="H607" s="7">
        <v>101.26000000000001</v>
      </c>
      <c r="I607" s="7">
        <v>-790.10000000000002</v>
      </c>
      <c r="J607" s="8">
        <v>-0.10249999999999999</v>
      </c>
      <c r="K607" s="8">
        <v>-0.00050000000000000001</v>
      </c>
      <c r="L607" s="52"/>
    </row>
    <row r="608" spans="1:12" ht="12.75">
      <c r="A608" s="52"/>
      <c r="B608" s="6" t="s">
        <v>4213</v>
      </c>
      <c r="C608" s="17">
        <v>707765624</v>
      </c>
      <c r="D608" s="6" t="s">
        <v>2617</v>
      </c>
      <c r="E608" s="22">
        <v>44448</v>
      </c>
      <c r="F608" s="6" t="s">
        <v>100</v>
      </c>
      <c r="G608" s="7">
        <v>-1560532.9399999999</v>
      </c>
      <c r="H608" s="7">
        <v>101.26000000000001</v>
      </c>
      <c r="I608" s="7">
        <v>-1580.2000000000001</v>
      </c>
      <c r="J608" s="8">
        <v>-0.20499999999999999</v>
      </c>
      <c r="K608" s="8">
        <v>-0.001</v>
      </c>
      <c r="L608" s="52"/>
    </row>
    <row r="609" spans="1:12" ht="12.75">
      <c r="A609" s="52"/>
      <c r="B609" s="6" t="s">
        <v>4214</v>
      </c>
      <c r="C609" s="17">
        <v>707779419</v>
      </c>
      <c r="D609" s="6" t="s">
        <v>2617</v>
      </c>
      <c r="E609" s="6" t="s">
        <v>3662</v>
      </c>
      <c r="F609" s="6" t="s">
        <v>100</v>
      </c>
      <c r="G609" s="7">
        <v>-390131.28000000003</v>
      </c>
      <c r="H609" s="7">
        <v>103.29000000000001</v>
      </c>
      <c r="I609" s="7">
        <v>-402.97000000000003</v>
      </c>
      <c r="J609" s="8">
        <v>-0.052299999999999999</v>
      </c>
      <c r="K609" s="8">
        <v>-0.00020000000000000001</v>
      </c>
      <c r="L609" s="52"/>
    </row>
    <row r="610" spans="1:12" ht="12.75">
      <c r="A610" s="52"/>
      <c r="B610" s="6" t="s">
        <v>4215</v>
      </c>
      <c r="C610" s="17">
        <v>707779427</v>
      </c>
      <c r="D610" s="6" t="s">
        <v>2617</v>
      </c>
      <c r="E610" s="6" t="s">
        <v>3662</v>
      </c>
      <c r="F610" s="6" t="s">
        <v>100</v>
      </c>
      <c r="G610" s="7">
        <v>390126.23999999999</v>
      </c>
      <c r="H610" s="7">
        <v>108.68000000000001</v>
      </c>
      <c r="I610" s="7">
        <v>423.99000000000001</v>
      </c>
      <c r="J610" s="8">
        <v>0.055</v>
      </c>
      <c r="K610" s="8">
        <v>0.00029999999999999997</v>
      </c>
      <c r="L610" s="52"/>
    </row>
    <row r="611" spans="1:12" ht="12.75">
      <c r="A611" s="52"/>
      <c r="B611" s="6" t="s">
        <v>4216</v>
      </c>
      <c r="C611" s="17">
        <v>707779435</v>
      </c>
      <c r="D611" s="6" t="s">
        <v>2617</v>
      </c>
      <c r="E611" s="6" t="s">
        <v>3489</v>
      </c>
      <c r="F611" s="6" t="s">
        <v>100</v>
      </c>
      <c r="G611" s="7">
        <v>-780249.82999999996</v>
      </c>
      <c r="H611" s="7">
        <v>105.8</v>
      </c>
      <c r="I611" s="7">
        <v>-825.5</v>
      </c>
      <c r="J611" s="8">
        <v>-0.1071</v>
      </c>
      <c r="K611" s="8">
        <v>-0.00050000000000000001</v>
      </c>
      <c r="L611" s="52"/>
    </row>
    <row r="612" spans="1:12" ht="12.75">
      <c r="A612" s="52"/>
      <c r="B612" s="6" t="s">
        <v>4217</v>
      </c>
      <c r="C612" s="17">
        <v>707779443</v>
      </c>
      <c r="D612" s="6" t="s">
        <v>2617</v>
      </c>
      <c r="E612" s="6" t="s">
        <v>3662</v>
      </c>
      <c r="F612" s="6" t="s">
        <v>100</v>
      </c>
      <c r="G612" s="7">
        <v>-390127.26000000001</v>
      </c>
      <c r="H612" s="7">
        <v>106.41</v>
      </c>
      <c r="I612" s="7">
        <v>-415.13</v>
      </c>
      <c r="J612" s="8">
        <v>-0.053900000000000003</v>
      </c>
      <c r="K612" s="8">
        <v>-0.00029999999999999997</v>
      </c>
      <c r="L612" s="52"/>
    </row>
    <row r="613" spans="1:12" ht="12.75">
      <c r="A613" s="52"/>
      <c r="B613" s="6" t="s">
        <v>4218</v>
      </c>
      <c r="C613" s="17">
        <v>707779450</v>
      </c>
      <c r="D613" s="6" t="s">
        <v>2617</v>
      </c>
      <c r="E613" s="6" t="s">
        <v>3489</v>
      </c>
      <c r="F613" s="6" t="s">
        <v>100</v>
      </c>
      <c r="G613" s="7">
        <v>780260.69999999995</v>
      </c>
      <c r="H613" s="7">
        <v>112.94</v>
      </c>
      <c r="I613" s="7">
        <v>881.23000000000002</v>
      </c>
      <c r="J613" s="8">
        <v>0.1143</v>
      </c>
      <c r="K613" s="8">
        <v>0.00050000000000000001</v>
      </c>
      <c r="L613" s="52"/>
    </row>
    <row r="614" spans="1:12" ht="12.75">
      <c r="A614" s="52"/>
      <c r="B614" s="6" t="s">
        <v>4218</v>
      </c>
      <c r="C614" s="17">
        <v>707779468</v>
      </c>
      <c r="D614" s="6" t="s">
        <v>2617</v>
      </c>
      <c r="E614" s="6" t="s">
        <v>3662</v>
      </c>
      <c r="F614" s="6" t="s">
        <v>100</v>
      </c>
      <c r="G614" s="7">
        <v>390130.34999999998</v>
      </c>
      <c r="H614" s="7">
        <v>112.94</v>
      </c>
      <c r="I614" s="7">
        <v>440.61000000000001</v>
      </c>
      <c r="J614" s="8">
        <v>0.057200000000000001</v>
      </c>
      <c r="K614" s="8">
        <v>0.00029999999999999997</v>
      </c>
      <c r="L614" s="52"/>
    </row>
    <row r="615" spans="1:12" ht="12.75">
      <c r="A615" s="52"/>
      <c r="B615" s="6" t="s">
        <v>4219</v>
      </c>
      <c r="C615" s="17">
        <v>707788477</v>
      </c>
      <c r="D615" s="6" t="s">
        <v>2617</v>
      </c>
      <c r="E615" s="6" t="s">
        <v>1</v>
      </c>
      <c r="F615" s="6" t="s">
        <v>100</v>
      </c>
      <c r="G615" s="7">
        <v>1716581.9299999999</v>
      </c>
      <c r="H615" s="7">
        <v>101.70999999999999</v>
      </c>
      <c r="I615" s="7">
        <v>1745.9400000000001</v>
      </c>
      <c r="J615" s="8">
        <v>0.22650000000000001</v>
      </c>
      <c r="K615" s="8">
        <v>0.0011000000000000001</v>
      </c>
      <c r="L615" s="52"/>
    </row>
    <row r="616" spans="1:12" ht="12.75">
      <c r="A616" s="52"/>
      <c r="B616" s="6" t="s">
        <v>4220</v>
      </c>
      <c r="C616" s="17">
        <v>707788485</v>
      </c>
      <c r="D616" s="6" t="s">
        <v>2617</v>
      </c>
      <c r="E616" s="6" t="s">
        <v>1</v>
      </c>
      <c r="F616" s="6" t="s">
        <v>100</v>
      </c>
      <c r="G616" s="7">
        <v>-1716532.6100000001</v>
      </c>
      <c r="H616" s="7">
        <v>103.84999999999999</v>
      </c>
      <c r="I616" s="7">
        <v>-1782.6199999999999</v>
      </c>
      <c r="J616" s="8">
        <v>-0.23130000000000001</v>
      </c>
      <c r="K616" s="8">
        <v>-0.0011000000000000001</v>
      </c>
      <c r="L616" s="52"/>
    </row>
    <row r="617" spans="1:12" ht="12.75">
      <c r="A617" s="52"/>
      <c r="B617" s="6" t="s">
        <v>4221</v>
      </c>
      <c r="C617" s="17">
        <v>707763611</v>
      </c>
      <c r="D617" s="6" t="s">
        <v>2617</v>
      </c>
      <c r="E617" s="22">
        <v>44439</v>
      </c>
      <c r="F617" s="6" t="s">
        <v>100</v>
      </c>
      <c r="G617" s="7">
        <v>514968.48999999999</v>
      </c>
      <c r="H617" s="7">
        <v>98.409999999999997</v>
      </c>
      <c r="I617" s="7">
        <v>506.77999999999997</v>
      </c>
      <c r="J617" s="8">
        <v>0.065799999999999997</v>
      </c>
      <c r="K617" s="8">
        <v>0.00029999999999999997</v>
      </c>
      <c r="L617" s="52"/>
    </row>
    <row r="618" spans="1:12" ht="12.75">
      <c r="A618" s="52"/>
      <c r="B618" s="6" t="s">
        <v>4223</v>
      </c>
      <c r="C618" s="17">
        <v>707758728</v>
      </c>
      <c r="D618" s="6" t="s">
        <v>2617</v>
      </c>
      <c r="E618" s="6" t="s">
        <v>3513</v>
      </c>
      <c r="F618" s="6" t="s">
        <v>100</v>
      </c>
      <c r="G618" s="7">
        <v>780260.35999999999</v>
      </c>
      <c r="H618" s="7">
        <v>95.030000000000001</v>
      </c>
      <c r="I618" s="7">
        <v>741.48000000000002</v>
      </c>
      <c r="J618" s="8">
        <v>0.096199999999999994</v>
      </c>
      <c r="K618" s="8">
        <v>0.00050000000000000001</v>
      </c>
      <c r="L618" s="52"/>
    </row>
    <row r="619" spans="1:12" ht="12.75">
      <c r="A619" s="52"/>
      <c r="B619" s="6" t="s">
        <v>4224</v>
      </c>
      <c r="C619" s="17">
        <v>707758736</v>
      </c>
      <c r="D619" s="6" t="s">
        <v>2617</v>
      </c>
      <c r="E619" s="6" t="s">
        <v>3513</v>
      </c>
      <c r="F619" s="6" t="s">
        <v>100</v>
      </c>
      <c r="G619" s="7">
        <v>-780225.45999999996</v>
      </c>
      <c r="H619" s="7">
        <v>100.02</v>
      </c>
      <c r="I619" s="7">
        <v>-780.38</v>
      </c>
      <c r="J619" s="8">
        <v>-0.1012</v>
      </c>
      <c r="K619" s="8">
        <v>-0.00050000000000000001</v>
      </c>
      <c r="L619" s="52"/>
    </row>
    <row r="620" spans="1:12" ht="12.75">
      <c r="A620" s="52"/>
      <c r="B620" s="6" t="s">
        <v>4224</v>
      </c>
      <c r="C620" s="17">
        <v>707763629</v>
      </c>
      <c r="D620" s="6" t="s">
        <v>2617</v>
      </c>
      <c r="E620" s="22">
        <v>44371</v>
      </c>
      <c r="F620" s="6" t="s">
        <v>100</v>
      </c>
      <c r="G620" s="7">
        <v>-514942.45000000001</v>
      </c>
      <c r="H620" s="7">
        <v>104.08</v>
      </c>
      <c r="I620" s="7">
        <v>-535.95000000000005</v>
      </c>
      <c r="J620" s="8">
        <v>-0.069500000000000006</v>
      </c>
      <c r="K620" s="8">
        <v>-0.00029999999999999997</v>
      </c>
      <c r="L620" s="52"/>
    </row>
    <row r="621" spans="1:12" ht="12.75">
      <c r="A621" s="52"/>
      <c r="B621" s="6" t="s">
        <v>4225</v>
      </c>
      <c r="C621" s="17">
        <v>707767901</v>
      </c>
      <c r="D621" s="6" t="s">
        <v>2617</v>
      </c>
      <c r="E621" s="6" t="s">
        <v>3656</v>
      </c>
      <c r="F621" s="6" t="s">
        <v>100</v>
      </c>
      <c r="G621" s="7">
        <v>811483.62</v>
      </c>
      <c r="H621" s="7">
        <v>100.01000000000001</v>
      </c>
      <c r="I621" s="7">
        <v>811.55999999999995</v>
      </c>
      <c r="J621" s="8">
        <v>0.10530000000000001</v>
      </c>
      <c r="K621" s="8">
        <v>0.00050000000000000001</v>
      </c>
      <c r="L621" s="52"/>
    </row>
    <row r="622" spans="1:12" ht="12.75">
      <c r="A622" s="52"/>
      <c r="B622" s="6" t="s">
        <v>4226</v>
      </c>
      <c r="C622" s="17">
        <v>707767919</v>
      </c>
      <c r="D622" s="6" t="s">
        <v>2617</v>
      </c>
      <c r="E622" s="6" t="s">
        <v>3656</v>
      </c>
      <c r="F622" s="6" t="s">
        <v>100</v>
      </c>
      <c r="G622" s="7">
        <v>-811418.95999999996</v>
      </c>
      <c r="H622" s="7">
        <v>101.44</v>
      </c>
      <c r="I622" s="7">
        <v>-823.10000000000002</v>
      </c>
      <c r="J622" s="8">
        <v>-0.10680000000000001</v>
      </c>
      <c r="K622" s="8">
        <v>-0.00050000000000000001</v>
      </c>
      <c r="L622" s="52"/>
    </row>
    <row r="623" spans="1:12" ht="12.75">
      <c r="A623" s="52"/>
      <c r="B623" s="6" t="s">
        <v>4227</v>
      </c>
      <c r="C623" s="17">
        <v>707788493</v>
      </c>
      <c r="D623" s="6" t="s">
        <v>2617</v>
      </c>
      <c r="E623" s="6" t="s">
        <v>1</v>
      </c>
      <c r="F623" s="6" t="s">
        <v>100</v>
      </c>
      <c r="G623" s="7">
        <v>-1716597</v>
      </c>
      <c r="H623" s="7">
        <v>104.62000000000001</v>
      </c>
      <c r="I623" s="7">
        <v>-1795.9000000000001</v>
      </c>
      <c r="J623" s="8">
        <v>-0.23300000000000001</v>
      </c>
      <c r="K623" s="8">
        <v>-0.0011000000000000001</v>
      </c>
      <c r="L623" s="52"/>
    </row>
    <row r="624" spans="1:12" ht="12.75">
      <c r="A624" s="52"/>
      <c r="B624" s="6" t="s">
        <v>4228</v>
      </c>
      <c r="C624" s="17">
        <v>707788501</v>
      </c>
      <c r="D624" s="6" t="s">
        <v>2617</v>
      </c>
      <c r="E624" s="6" t="s">
        <v>1</v>
      </c>
      <c r="F624" s="6" t="s">
        <v>100</v>
      </c>
      <c r="G624" s="7">
        <v>1716506.01</v>
      </c>
      <c r="H624" s="7">
        <v>108.24</v>
      </c>
      <c r="I624" s="7">
        <v>1857.9500000000001</v>
      </c>
      <c r="J624" s="8">
        <v>0.24110000000000001</v>
      </c>
      <c r="K624" s="8">
        <v>0.0011000000000000001</v>
      </c>
      <c r="L624" s="52"/>
    </row>
    <row r="625" spans="1:12" ht="12.75">
      <c r="A625" s="52"/>
      <c r="B625" s="6" t="s">
        <v>4229</v>
      </c>
      <c r="C625" s="17">
        <v>707767927</v>
      </c>
      <c r="D625" s="6" t="s">
        <v>2617</v>
      </c>
      <c r="E625" s="6" t="s">
        <v>3656</v>
      </c>
      <c r="F625" s="6" t="s">
        <v>100</v>
      </c>
      <c r="G625" s="7">
        <v>780241.30000000005</v>
      </c>
      <c r="H625" s="7">
        <v>99.790000000000006</v>
      </c>
      <c r="I625" s="7">
        <v>778.60000000000002</v>
      </c>
      <c r="J625" s="8">
        <v>0.10100000000000001</v>
      </c>
      <c r="K625" s="8">
        <v>0.00050000000000000001</v>
      </c>
      <c r="L625" s="52"/>
    </row>
    <row r="626" spans="1:12" ht="12.75">
      <c r="A626" s="52"/>
      <c r="B626" s="6" t="s">
        <v>4230</v>
      </c>
      <c r="C626" s="17">
        <v>707767943</v>
      </c>
      <c r="D626" s="6" t="s">
        <v>2617</v>
      </c>
      <c r="E626" s="6" t="s">
        <v>4231</v>
      </c>
      <c r="F626" s="6" t="s">
        <v>100</v>
      </c>
      <c r="G626" s="7">
        <v>2574701.0899999999</v>
      </c>
      <c r="H626" s="7">
        <v>100.02</v>
      </c>
      <c r="I626" s="7">
        <v>2575.2199999999998</v>
      </c>
      <c r="J626" s="8">
        <v>0.33410000000000001</v>
      </c>
      <c r="K626" s="8">
        <v>0.0016000000000000001</v>
      </c>
      <c r="L626" s="52"/>
    </row>
    <row r="627" spans="1:12" ht="12.75">
      <c r="A627" s="52"/>
      <c r="B627" s="6" t="s">
        <v>4232</v>
      </c>
      <c r="C627" s="17">
        <v>707767968</v>
      </c>
      <c r="D627" s="6" t="s">
        <v>2617</v>
      </c>
      <c r="E627" s="6" t="s">
        <v>4231</v>
      </c>
      <c r="F627" s="6" t="s">
        <v>100</v>
      </c>
      <c r="G627" s="7">
        <v>-2574895.9300000002</v>
      </c>
      <c r="H627" s="7">
        <v>101.75</v>
      </c>
      <c r="I627" s="7">
        <v>-2619.96</v>
      </c>
      <c r="J627" s="8">
        <v>-0.33989999999999998</v>
      </c>
      <c r="K627" s="8">
        <v>-0.0016000000000000001</v>
      </c>
      <c r="L627" s="52"/>
    </row>
    <row r="628" spans="1:12" ht="12.75">
      <c r="A628" s="52"/>
      <c r="B628" s="6" t="s">
        <v>4232</v>
      </c>
      <c r="C628" s="17">
        <v>707767950</v>
      </c>
      <c r="D628" s="6" t="s">
        <v>2617</v>
      </c>
      <c r="E628" s="6" t="s">
        <v>3656</v>
      </c>
      <c r="F628" s="6" t="s">
        <v>100</v>
      </c>
      <c r="G628" s="7">
        <v>-780271.48999999999</v>
      </c>
      <c r="H628" s="7">
        <v>101.75</v>
      </c>
      <c r="I628" s="7">
        <v>-793.92999999999995</v>
      </c>
      <c r="J628" s="8">
        <v>-0.10299999999999999</v>
      </c>
      <c r="K628" s="8">
        <v>-0.00050000000000000001</v>
      </c>
      <c r="L628" s="52"/>
    </row>
    <row r="629" spans="1:12" ht="12.75">
      <c r="A629" s="52"/>
      <c r="B629" s="6" t="s">
        <v>4233</v>
      </c>
      <c r="C629" s="17">
        <v>707763637</v>
      </c>
      <c r="D629" s="6" t="s">
        <v>2617</v>
      </c>
      <c r="E629" s="22">
        <v>44411</v>
      </c>
      <c r="F629" s="6" t="s">
        <v>100</v>
      </c>
      <c r="G629" s="7">
        <v>1560523.48</v>
      </c>
      <c r="H629" s="7">
        <v>99.319999999999993</v>
      </c>
      <c r="I629" s="7">
        <v>1549.9100000000001</v>
      </c>
      <c r="J629" s="8">
        <v>0.2011</v>
      </c>
      <c r="K629" s="8">
        <v>0.00089999999999999998</v>
      </c>
      <c r="L629" s="52"/>
    </row>
    <row r="630" spans="1:12" ht="12.75">
      <c r="A630" s="52"/>
      <c r="B630" s="6" t="s">
        <v>4234</v>
      </c>
      <c r="C630" s="17">
        <v>707763645</v>
      </c>
      <c r="D630" s="6" t="s">
        <v>2617</v>
      </c>
      <c r="E630" s="22">
        <v>44411</v>
      </c>
      <c r="F630" s="6" t="s">
        <v>100</v>
      </c>
      <c r="G630" s="7">
        <v>-1560487.6599999999</v>
      </c>
      <c r="H630" s="7">
        <v>102.18000000000001</v>
      </c>
      <c r="I630" s="7">
        <v>-1594.51</v>
      </c>
      <c r="J630" s="8">
        <v>-0.2069</v>
      </c>
      <c r="K630" s="8">
        <v>-0.001</v>
      </c>
      <c r="L630" s="52"/>
    </row>
    <row r="631" spans="1:12" ht="12.75">
      <c r="A631" s="52"/>
      <c r="B631" s="6" t="s">
        <v>4234</v>
      </c>
      <c r="C631" s="17">
        <v>707763652</v>
      </c>
      <c r="D631" s="6" t="s">
        <v>2617</v>
      </c>
      <c r="E631" s="22">
        <v>44411</v>
      </c>
      <c r="F631" s="6" t="s">
        <v>100</v>
      </c>
      <c r="G631" s="7">
        <v>-1170365.75</v>
      </c>
      <c r="H631" s="7">
        <v>102.18000000000001</v>
      </c>
      <c r="I631" s="7">
        <v>-1195.8800000000001</v>
      </c>
      <c r="J631" s="8">
        <v>-0.15520000000000001</v>
      </c>
      <c r="K631" s="8">
        <v>-0.00069999999999999999</v>
      </c>
      <c r="L631" s="52"/>
    </row>
    <row r="632" spans="1:12" ht="12.75">
      <c r="A632" s="52"/>
      <c r="B632" s="6" t="s">
        <v>4235</v>
      </c>
      <c r="C632" s="17">
        <v>707742813</v>
      </c>
      <c r="D632" s="6" t="s">
        <v>2617</v>
      </c>
      <c r="E632" s="6" t="s">
        <v>4188</v>
      </c>
      <c r="F632" s="6" t="s">
        <v>100</v>
      </c>
      <c r="G632" s="7">
        <v>1560470.24</v>
      </c>
      <c r="H632" s="7">
        <v>95.290000000000006</v>
      </c>
      <c r="I632" s="7">
        <v>1486.97</v>
      </c>
      <c r="J632" s="8">
        <v>0.19289999999999999</v>
      </c>
      <c r="K632" s="8">
        <v>0.00089999999999999998</v>
      </c>
      <c r="L632" s="52"/>
    </row>
    <row r="633" spans="1:12" ht="12.75">
      <c r="A633" s="52"/>
      <c r="B633" s="6" t="s">
        <v>4236</v>
      </c>
      <c r="C633" s="17">
        <v>707763660</v>
      </c>
      <c r="D633" s="6" t="s">
        <v>2617</v>
      </c>
      <c r="E633" s="22">
        <v>44410</v>
      </c>
      <c r="F633" s="6" t="s">
        <v>100</v>
      </c>
      <c r="G633" s="7">
        <v>905061.83999999997</v>
      </c>
      <c r="H633" s="7">
        <v>94.540000000000006</v>
      </c>
      <c r="I633" s="7">
        <v>855.64999999999998</v>
      </c>
      <c r="J633" s="8">
        <v>0.111</v>
      </c>
      <c r="K633" s="8">
        <v>0.00050000000000000001</v>
      </c>
      <c r="L633" s="52"/>
    </row>
    <row r="634" spans="1:12" ht="12.75">
      <c r="A634" s="52"/>
      <c r="B634" s="6" t="s">
        <v>4237</v>
      </c>
      <c r="C634" s="17">
        <v>707774485</v>
      </c>
      <c r="D634" s="6" t="s">
        <v>2617</v>
      </c>
      <c r="E634" s="6" t="s">
        <v>4238</v>
      </c>
      <c r="F634" s="6" t="s">
        <v>100</v>
      </c>
      <c r="G634" s="7">
        <v>-2340858.8300000001</v>
      </c>
      <c r="H634" s="7">
        <v>92.010000000000005</v>
      </c>
      <c r="I634" s="7">
        <v>-2153.8200000000002</v>
      </c>
      <c r="J634" s="8">
        <v>-0.27939999999999998</v>
      </c>
      <c r="K634" s="8">
        <v>-0.0012999999999999999</v>
      </c>
      <c r="L634" s="52"/>
    </row>
    <row r="635" spans="1:12" ht="12.75">
      <c r="A635" s="52"/>
      <c r="B635" s="6" t="s">
        <v>4239</v>
      </c>
      <c r="C635" s="17">
        <v>707784138</v>
      </c>
      <c r="D635" s="6" t="s">
        <v>2617</v>
      </c>
      <c r="E635" s="6" t="s">
        <v>4006</v>
      </c>
      <c r="F635" s="6" t="s">
        <v>100</v>
      </c>
      <c r="G635" s="7">
        <v>-3120987.6200000001</v>
      </c>
      <c r="H635" s="7">
        <v>100.93000000000001</v>
      </c>
      <c r="I635" s="7">
        <v>-3150.0100000000002</v>
      </c>
      <c r="J635" s="8">
        <v>-0.40870000000000001</v>
      </c>
      <c r="K635" s="8">
        <v>-0.0019</v>
      </c>
      <c r="L635" s="52"/>
    </row>
    <row r="636" spans="1:12" ht="12.75">
      <c r="A636" s="52"/>
      <c r="B636" s="6" t="s">
        <v>4240</v>
      </c>
      <c r="C636" s="17">
        <v>707788519</v>
      </c>
      <c r="D636" s="6" t="s">
        <v>2617</v>
      </c>
      <c r="E636" s="6" t="s">
        <v>3674</v>
      </c>
      <c r="F636" s="6" t="s">
        <v>44</v>
      </c>
      <c r="G636" s="7">
        <v>111986.41</v>
      </c>
      <c r="H636" s="7">
        <v>100.95</v>
      </c>
      <c r="I636" s="7">
        <v>359.05000000000001</v>
      </c>
      <c r="J636" s="8">
        <v>0.046600000000000003</v>
      </c>
      <c r="K636" s="8">
        <v>0.00020000000000000001</v>
      </c>
      <c r="L636" s="52"/>
    </row>
    <row r="637" spans="1:12" ht="12.75">
      <c r="A637" s="52"/>
      <c r="B637" s="6" t="s">
        <v>4241</v>
      </c>
      <c r="C637" s="17">
        <v>707774493</v>
      </c>
      <c r="D637" s="6" t="s">
        <v>2617</v>
      </c>
      <c r="E637" s="6" t="s">
        <v>4238</v>
      </c>
      <c r="F637" s="6" t="s">
        <v>100</v>
      </c>
      <c r="G637" s="7">
        <v>2340676.3599999999</v>
      </c>
      <c r="H637" s="7">
        <v>100.02</v>
      </c>
      <c r="I637" s="7">
        <v>2341.1399999999999</v>
      </c>
      <c r="J637" s="8">
        <v>0.30370000000000003</v>
      </c>
      <c r="K637" s="8">
        <v>0.0014</v>
      </c>
      <c r="L637" s="52"/>
    </row>
    <row r="638" spans="1:12" ht="12.75">
      <c r="A638" s="52"/>
      <c r="B638" s="6" t="s">
        <v>4242</v>
      </c>
      <c r="C638" s="17">
        <v>707790143</v>
      </c>
      <c r="D638" s="6" t="s">
        <v>2617</v>
      </c>
      <c r="E638" s="6" t="s">
        <v>3664</v>
      </c>
      <c r="F638" s="6" t="s">
        <v>100</v>
      </c>
      <c r="G638" s="7">
        <v>1560463.28</v>
      </c>
      <c r="H638" s="7">
        <v>104.72</v>
      </c>
      <c r="I638" s="7">
        <v>1634.1199999999999</v>
      </c>
      <c r="J638" s="8">
        <v>0.21199999999999999</v>
      </c>
      <c r="K638" s="8">
        <v>0.001</v>
      </c>
      <c r="L638" s="52"/>
    </row>
    <row r="639" spans="1:12" ht="12.75">
      <c r="A639" s="52"/>
      <c r="B639" s="6" t="s">
        <v>4243</v>
      </c>
      <c r="C639" s="17">
        <v>707790150</v>
      </c>
      <c r="D639" s="6" t="s">
        <v>2617</v>
      </c>
      <c r="E639" s="6" t="s">
        <v>3664</v>
      </c>
      <c r="F639" s="6" t="s">
        <v>100</v>
      </c>
      <c r="G639" s="7">
        <v>1560493.0900000001</v>
      </c>
      <c r="H639" s="7">
        <v>104.84999999999999</v>
      </c>
      <c r="I639" s="7">
        <v>1636.1800000000001</v>
      </c>
      <c r="J639" s="8">
        <v>0.21229999999999999</v>
      </c>
      <c r="K639" s="8">
        <v>0.001</v>
      </c>
      <c r="L639" s="52"/>
    </row>
    <row r="640" spans="1:12" ht="12.75">
      <c r="A640" s="52"/>
      <c r="B640" s="6" t="s">
        <v>4244</v>
      </c>
      <c r="C640" s="17">
        <v>707790168</v>
      </c>
      <c r="D640" s="6" t="s">
        <v>2617</v>
      </c>
      <c r="E640" s="6" t="s">
        <v>3664</v>
      </c>
      <c r="F640" s="6" t="s">
        <v>100</v>
      </c>
      <c r="G640" s="7">
        <v>-1560566.3700000001</v>
      </c>
      <c r="H640" s="7">
        <v>104.89</v>
      </c>
      <c r="I640" s="7">
        <v>-1636.8800000000001</v>
      </c>
      <c r="J640" s="8">
        <v>-0.21240000000000001</v>
      </c>
      <c r="K640" s="8">
        <v>-0.001</v>
      </c>
      <c r="L640" s="52"/>
    </row>
    <row r="641" spans="1:12" ht="12.75">
      <c r="A641" s="52"/>
      <c r="B641" s="6" t="s">
        <v>4245</v>
      </c>
      <c r="C641" s="17">
        <v>707790176</v>
      </c>
      <c r="D641" s="6" t="s">
        <v>2617</v>
      </c>
      <c r="E641" s="6" t="s">
        <v>3664</v>
      </c>
      <c r="F641" s="6" t="s">
        <v>100</v>
      </c>
      <c r="G641" s="7">
        <v>-1560488.8000000001</v>
      </c>
      <c r="H641" s="7">
        <v>104.90000000000001</v>
      </c>
      <c r="I641" s="7">
        <v>-1636.9500000000001</v>
      </c>
      <c r="J641" s="8">
        <v>-0.21240000000000001</v>
      </c>
      <c r="K641" s="8">
        <v>-0.001</v>
      </c>
      <c r="L641" s="52"/>
    </row>
    <row r="642" spans="1:12" ht="12.75">
      <c r="A642" s="52"/>
      <c r="B642" s="13" t="s">
        <v>2386</v>
      </c>
      <c r="C642" s="14"/>
      <c r="D642" s="13"/>
      <c r="E642" s="13"/>
      <c r="F642" s="13"/>
      <c r="G642" s="15">
        <v>-228265.34</v>
      </c>
      <c r="I642" s="15">
        <v>-226.74000000000001</v>
      </c>
      <c r="J642" s="16">
        <v>-0.029399999999999999</v>
      </c>
      <c r="K642" s="16">
        <v>-0.00010000000000000001</v>
      </c>
      <c r="L642" s="52"/>
    </row>
    <row r="643" spans="1:12" ht="12.75">
      <c r="A643" s="52"/>
      <c r="B643" s="6" t="s">
        <v>4246</v>
      </c>
      <c r="C643" s="17">
        <v>707787867</v>
      </c>
      <c r="D643" s="6" t="s">
        <v>2617</v>
      </c>
      <c r="E643" s="6" t="s">
        <v>3658</v>
      </c>
      <c r="F643" s="6" t="s">
        <v>100</v>
      </c>
      <c r="G643" s="7">
        <v>-228265.34</v>
      </c>
      <c r="H643" s="7">
        <v>99.329999999999998</v>
      </c>
      <c r="I643" s="7">
        <v>-226.74000000000001</v>
      </c>
      <c r="J643" s="8">
        <v>-0.029399999999999999</v>
      </c>
      <c r="K643" s="8">
        <v>-0.00010000000000000001</v>
      </c>
      <c r="L643" s="52"/>
    </row>
    <row r="644" spans="1:12" ht="12.75">
      <c r="A644" s="52"/>
      <c r="B644" s="3" t="s">
        <v>4247</v>
      </c>
      <c r="C644" s="12"/>
      <c r="D644" s="3"/>
      <c r="E644" s="3"/>
      <c r="F644" s="3"/>
      <c r="G644" s="9">
        <v>12387321.08</v>
      </c>
      <c r="I644" s="9">
        <v>2008.99</v>
      </c>
      <c r="J644" s="10">
        <v>0.2606</v>
      </c>
      <c r="K644" s="10">
        <v>0.0011999999999999999</v>
      </c>
      <c r="L644" s="52"/>
    </row>
    <row r="645" spans="1:12" ht="12.75">
      <c r="A645" s="52"/>
      <c r="B645" s="13" t="s">
        <v>2615</v>
      </c>
      <c r="C645" s="14"/>
      <c r="D645" s="13"/>
      <c r="E645" s="13"/>
      <c r="F645" s="13"/>
      <c r="G645" s="15">
        <v>8988678.0600000005</v>
      </c>
      <c r="I645" s="15">
        <v>1648.9100000000001</v>
      </c>
      <c r="J645" s="16">
        <v>0.21390000000000001</v>
      </c>
      <c r="K645" s="16">
        <v>0.001</v>
      </c>
      <c r="L645" s="52"/>
    </row>
    <row r="646" spans="1:12" ht="12.75">
      <c r="A646" s="52"/>
      <c r="B646" s="6" t="s">
        <v>4248</v>
      </c>
      <c r="C646" s="17">
        <v>800100549</v>
      </c>
      <c r="D646" s="6" t="s">
        <v>2617</v>
      </c>
      <c r="E646" s="6" t="s">
        <v>4249</v>
      </c>
      <c r="F646" s="6" t="s">
        <v>44</v>
      </c>
      <c r="G646" s="7">
        <v>175038.35000000001</v>
      </c>
      <c r="H646" s="7">
        <v>2.6600000000000001</v>
      </c>
      <c r="I646" s="7">
        <v>14.789999999999999</v>
      </c>
      <c r="J646" s="8">
        <v>0.0019</v>
      </c>
      <c r="K646" s="8">
        <v>0</v>
      </c>
      <c r="L646" s="52"/>
    </row>
    <row r="647" spans="1:12" ht="12.75">
      <c r="A647" s="52"/>
      <c r="B647" s="6" t="s">
        <v>4250</v>
      </c>
      <c r="C647" s="17" t="s">
        <v>4251</v>
      </c>
      <c r="D647" s="6" t="s">
        <v>2617</v>
      </c>
      <c r="E647" s="6" t="s">
        <v>4252</v>
      </c>
      <c r="F647" s="6" t="s">
        <v>44</v>
      </c>
      <c r="G647" s="7">
        <v>8072.3500000000004</v>
      </c>
      <c r="H647" s="7">
        <v>-495.94</v>
      </c>
      <c r="I647" s="7">
        <v>-127.15000000000001</v>
      </c>
      <c r="J647" s="8">
        <v>-0.016500000000000001</v>
      </c>
      <c r="K647" s="8">
        <v>-0.00010000000000000001</v>
      </c>
      <c r="L647" s="52"/>
    </row>
    <row r="648" spans="1:12" ht="12.75">
      <c r="A648" s="52"/>
      <c r="B648" s="6" t="s">
        <v>4253</v>
      </c>
      <c r="C648" s="17">
        <v>80271894</v>
      </c>
      <c r="D648" s="6" t="s">
        <v>2617</v>
      </c>
      <c r="E648" s="6" t="s">
        <v>4255</v>
      </c>
      <c r="F648" s="6" t="s">
        <v>44</v>
      </c>
      <c r="G648" s="7">
        <v>52348.239999999998</v>
      </c>
      <c r="H648" s="7">
        <v>0.81000000000000005</v>
      </c>
      <c r="I648" s="7">
        <v>1.3500000000000001</v>
      </c>
      <c r="J648" s="8">
        <v>0.00020000000000000001</v>
      </c>
      <c r="K648" s="8">
        <v>0</v>
      </c>
      <c r="L648" s="52"/>
    </row>
    <row r="649" spans="1:12" ht="12.75">
      <c r="A649" s="52"/>
      <c r="B649" s="6" t="s">
        <v>4256</v>
      </c>
      <c r="C649" s="17">
        <v>800100532</v>
      </c>
      <c r="D649" s="6" t="s">
        <v>2617</v>
      </c>
      <c r="E649" s="6" t="s">
        <v>4257</v>
      </c>
      <c r="F649" s="6" t="s">
        <v>45</v>
      </c>
      <c r="G649" s="7">
        <v>87227.940000000002</v>
      </c>
      <c r="H649" s="7">
        <v>195.05000000000001</v>
      </c>
      <c r="I649" s="7">
        <v>4.4400000000000004</v>
      </c>
      <c r="J649" s="8">
        <v>0.00059999999999999995</v>
      </c>
      <c r="K649" s="8">
        <v>0</v>
      </c>
      <c r="L649" s="52"/>
    </row>
    <row r="650" spans="1:12" ht="12.75">
      <c r="A650" s="52"/>
      <c r="B650" s="6" t="s">
        <v>4258</v>
      </c>
      <c r="C650" s="17">
        <v>800100545</v>
      </c>
      <c r="D650" s="6" t="s">
        <v>2617</v>
      </c>
      <c r="E650" s="6" t="s">
        <v>4259</v>
      </c>
      <c r="F650" s="6" t="s">
        <v>44</v>
      </c>
      <c r="G650" s="7">
        <v>42331.410000000003</v>
      </c>
      <c r="H650" s="7">
        <v>198.97</v>
      </c>
      <c r="I650" s="7">
        <v>267.5</v>
      </c>
      <c r="J650" s="8">
        <v>0.034700000000000002</v>
      </c>
      <c r="K650" s="8">
        <v>0.00020000000000000001</v>
      </c>
      <c r="L650" s="52"/>
    </row>
    <row r="651" spans="1:12" ht="12.75">
      <c r="A651" s="52"/>
      <c r="B651" s="6" t="s">
        <v>4260</v>
      </c>
      <c r="C651" s="17">
        <v>800100588</v>
      </c>
      <c r="D651" s="6" t="s">
        <v>2617</v>
      </c>
      <c r="E651" s="6" t="s">
        <v>3578</v>
      </c>
      <c r="F651" s="6" t="s">
        <v>100</v>
      </c>
      <c r="G651" s="7">
        <v>15109.06</v>
      </c>
      <c r="H651" s="7">
        <v>-1192.1700000000001</v>
      </c>
      <c r="I651" s="7">
        <v>-180.13</v>
      </c>
      <c r="J651" s="8">
        <v>-0.023400000000000001</v>
      </c>
      <c r="K651" s="8">
        <v>-0.00010000000000000001</v>
      </c>
      <c r="L651" s="52"/>
    </row>
    <row r="652" spans="1:12" ht="12.75">
      <c r="A652" s="52"/>
      <c r="B652" s="6" t="s">
        <v>4261</v>
      </c>
      <c r="C652" s="17" t="s">
        <v>4262</v>
      </c>
      <c r="D652" s="6" t="s">
        <v>2617</v>
      </c>
      <c r="E652" s="6" t="s">
        <v>4263</v>
      </c>
      <c r="F652" s="6" t="s">
        <v>49</v>
      </c>
      <c r="G652" s="7">
        <v>874854.82999999996</v>
      </c>
      <c r="H652" s="7">
        <v>-0.13</v>
      </c>
      <c r="I652" s="7">
        <v>-4.0099999999999998</v>
      </c>
      <c r="J652" s="8">
        <v>-0.00050000000000000001</v>
      </c>
      <c r="K652" s="8">
        <v>0</v>
      </c>
      <c r="L652" s="52"/>
    </row>
    <row r="653" spans="1:12" ht="12.75">
      <c r="A653" s="52"/>
      <c r="B653" s="6" t="s">
        <v>4264</v>
      </c>
      <c r="C653" s="17">
        <v>800100604</v>
      </c>
      <c r="D653" s="6" t="s">
        <v>2617</v>
      </c>
      <c r="E653" s="6" t="s">
        <v>4172</v>
      </c>
      <c r="F653" s="6" t="s">
        <v>44</v>
      </c>
      <c r="G653" s="7">
        <v>21426.52</v>
      </c>
      <c r="H653" s="7">
        <v>28.129999999999999</v>
      </c>
      <c r="I653" s="7">
        <v>19.140000000000001</v>
      </c>
      <c r="J653" s="8">
        <v>0.0025000000000000001</v>
      </c>
      <c r="K653" s="8">
        <v>0</v>
      </c>
      <c r="L653" s="52"/>
    </row>
    <row r="654" spans="1:12" ht="12.75">
      <c r="A654" s="52"/>
      <c r="B654" s="6" t="s">
        <v>4265</v>
      </c>
      <c r="C654" s="17">
        <v>800100535</v>
      </c>
      <c r="D654" s="6" t="s">
        <v>2617</v>
      </c>
      <c r="E654" s="6" t="s">
        <v>4266</v>
      </c>
      <c r="F654" s="6" t="s">
        <v>44</v>
      </c>
      <c r="G654" s="7">
        <v>146327.59</v>
      </c>
      <c r="H654" s="7">
        <v>43.609999999999999</v>
      </c>
      <c r="I654" s="7">
        <v>202.66999999999999</v>
      </c>
      <c r="J654" s="8">
        <v>0.0263</v>
      </c>
      <c r="K654" s="8">
        <v>0.00010000000000000001</v>
      </c>
      <c r="L654" s="52"/>
    </row>
    <row r="655" spans="1:12" ht="12.75">
      <c r="A655" s="52"/>
      <c r="B655" s="6" t="s">
        <v>4267</v>
      </c>
      <c r="C655" s="17">
        <v>800100529</v>
      </c>
      <c r="D655" s="6" t="s">
        <v>2617</v>
      </c>
      <c r="E655" s="6" t="s">
        <v>4268</v>
      </c>
      <c r="F655" s="6" t="s">
        <v>44</v>
      </c>
      <c r="G655" s="7">
        <v>95406.830000000002</v>
      </c>
      <c r="H655" s="7">
        <v>-32.659999999999997</v>
      </c>
      <c r="I655" s="7">
        <v>-98.959999999999994</v>
      </c>
      <c r="J655" s="8">
        <v>-0.012800000000000001</v>
      </c>
      <c r="K655" s="8">
        <v>-0.00010000000000000001</v>
      </c>
      <c r="L655" s="52"/>
    </row>
    <row r="656" spans="1:12" ht="12.75">
      <c r="A656" s="52"/>
      <c r="B656" s="6" t="s">
        <v>4269</v>
      </c>
      <c r="C656" s="17">
        <v>800100582</v>
      </c>
      <c r="D656" s="6" t="s">
        <v>2617</v>
      </c>
      <c r="E656" s="6" t="s">
        <v>4270</v>
      </c>
      <c r="F656" s="6" t="s">
        <v>100</v>
      </c>
      <c r="G656" s="7">
        <v>6266.46</v>
      </c>
      <c r="H656" s="7">
        <v>1603.1900000000001</v>
      </c>
      <c r="I656" s="7">
        <v>100.45999999999999</v>
      </c>
      <c r="J656" s="8">
        <v>0.012999999999999999</v>
      </c>
      <c r="K656" s="8">
        <v>0.00010000000000000001</v>
      </c>
      <c r="L656" s="52"/>
    </row>
    <row r="657" spans="1:12" ht="12.75">
      <c r="A657" s="52"/>
      <c r="B657" s="6" t="s">
        <v>4271</v>
      </c>
      <c r="C657" s="17">
        <v>800100586</v>
      </c>
      <c r="D657" s="6" t="s">
        <v>2617</v>
      </c>
      <c r="E657" s="6" t="s">
        <v>4272</v>
      </c>
      <c r="F657" s="6" t="s">
        <v>44</v>
      </c>
      <c r="G657" s="7">
        <v>49802.370000000003</v>
      </c>
      <c r="H657" s="7">
        <v>145.90000000000001</v>
      </c>
      <c r="I657" s="7">
        <v>230.77000000000001</v>
      </c>
      <c r="J657" s="8">
        <v>0.029899999999999999</v>
      </c>
      <c r="K657" s="8">
        <v>0.00010000000000000001</v>
      </c>
      <c r="L657" s="52"/>
    </row>
    <row r="658" spans="1:12" ht="12.75">
      <c r="A658" s="52"/>
      <c r="B658" s="6" t="s">
        <v>4273</v>
      </c>
      <c r="C658" s="17">
        <v>800100599</v>
      </c>
      <c r="D658" s="6" t="s">
        <v>2617</v>
      </c>
      <c r="E658" s="6" t="s">
        <v>4274</v>
      </c>
      <c r="F658" s="6" t="s">
        <v>44</v>
      </c>
      <c r="G658" s="7">
        <v>4914792.6200000001</v>
      </c>
      <c r="H658" s="7">
        <v>-2.04</v>
      </c>
      <c r="I658" s="7">
        <v>-318.43000000000001</v>
      </c>
      <c r="J658" s="8">
        <v>-0.041300000000000003</v>
      </c>
      <c r="K658" s="8">
        <v>-0.00020000000000000001</v>
      </c>
      <c r="L658" s="52"/>
    </row>
    <row r="659" spans="1:12" ht="12.75">
      <c r="A659" s="52"/>
      <c r="B659" s="6" t="s">
        <v>4275</v>
      </c>
      <c r="C659" s="17">
        <v>800100605</v>
      </c>
      <c r="D659" s="6" t="s">
        <v>2617</v>
      </c>
      <c r="E659" s="6" t="s">
        <v>4172</v>
      </c>
      <c r="F659" s="6" t="s">
        <v>44</v>
      </c>
      <c r="G659" s="7">
        <v>21206.389999999999</v>
      </c>
      <c r="H659" s="7">
        <v>-103.98</v>
      </c>
      <c r="I659" s="7">
        <v>-70.030000000000001</v>
      </c>
      <c r="J659" s="8">
        <v>-0.0091000000000000004</v>
      </c>
      <c r="K659" s="8">
        <v>0</v>
      </c>
      <c r="L659" s="52"/>
    </row>
    <row r="660" spans="1:12" ht="12.75">
      <c r="A660" s="52"/>
      <c r="B660" s="6" t="s">
        <v>4276</v>
      </c>
      <c r="C660" s="17">
        <v>800100562</v>
      </c>
      <c r="D660" s="6" t="s">
        <v>2617</v>
      </c>
      <c r="E660" s="6" t="s">
        <v>4277</v>
      </c>
      <c r="F660" s="6" t="s">
        <v>44</v>
      </c>
      <c r="G660" s="7">
        <v>29263.349999999999</v>
      </c>
      <c r="H660" s="7">
        <v>-163.84</v>
      </c>
      <c r="I660" s="7">
        <v>-152.27000000000001</v>
      </c>
      <c r="J660" s="8">
        <v>-0.019800000000000002</v>
      </c>
      <c r="K660" s="8">
        <v>-0.00010000000000000001</v>
      </c>
      <c r="L660" s="52"/>
    </row>
    <row r="661" spans="1:12" ht="12.75">
      <c r="A661" s="52"/>
      <c r="B661" s="6" t="s">
        <v>4278</v>
      </c>
      <c r="C661" s="17">
        <v>800100559</v>
      </c>
      <c r="D661" s="6" t="s">
        <v>2617</v>
      </c>
      <c r="E661" s="6" t="s">
        <v>4279</v>
      </c>
      <c r="F661" s="6" t="s">
        <v>44</v>
      </c>
      <c r="G661" s="7">
        <v>24904.630000000001</v>
      </c>
      <c r="H661" s="7">
        <v>1080.4300000000001</v>
      </c>
      <c r="I661" s="7">
        <v>854.59000000000003</v>
      </c>
      <c r="J661" s="8">
        <v>0.1109</v>
      </c>
      <c r="K661" s="8">
        <v>0.00050000000000000001</v>
      </c>
      <c r="L661" s="52"/>
    </row>
    <row r="662" spans="1:12" ht="12.75">
      <c r="A662" s="52"/>
      <c r="B662" s="6" t="s">
        <v>4280</v>
      </c>
      <c r="C662" s="17">
        <v>800100590</v>
      </c>
      <c r="D662" s="6" t="s">
        <v>2617</v>
      </c>
      <c r="E662" s="6" t="s">
        <v>4281</v>
      </c>
      <c r="F662" s="6" t="s">
        <v>44</v>
      </c>
      <c r="G662" s="7">
        <v>62723.059999999998</v>
      </c>
      <c r="H662" s="7">
        <v>13.529999999999999</v>
      </c>
      <c r="I662" s="7">
        <v>26.949999999999999</v>
      </c>
      <c r="J662" s="8">
        <v>0.0035000000000000001</v>
      </c>
      <c r="K662" s="8">
        <v>0</v>
      </c>
      <c r="L662" s="52"/>
    </row>
    <row r="663" spans="1:12" ht="12.75">
      <c r="A663" s="52"/>
      <c r="B663" s="6" t="s">
        <v>4282</v>
      </c>
      <c r="C663" s="17" t="s">
        <v>4254</v>
      </c>
      <c r="D663" s="6" t="s">
        <v>2617</v>
      </c>
      <c r="E663" s="6" t="s">
        <v>4283</v>
      </c>
      <c r="F663" s="6" t="s">
        <v>44</v>
      </c>
      <c r="G663" s="7">
        <v>82871.539999999994</v>
      </c>
      <c r="H663" s="7">
        <v>-0.34999999999999998</v>
      </c>
      <c r="I663" s="7">
        <v>-0.92000000000000004</v>
      </c>
      <c r="J663" s="8">
        <v>-0.00010000000000000001</v>
      </c>
      <c r="K663" s="8">
        <v>0</v>
      </c>
      <c r="L663" s="52"/>
    </row>
    <row r="664" spans="1:12" ht="12.75">
      <c r="A664" s="52"/>
      <c r="B664" s="6" t="s">
        <v>4284</v>
      </c>
      <c r="C664" s="17">
        <v>80271737</v>
      </c>
      <c r="D664" s="6" t="s">
        <v>2617</v>
      </c>
      <c r="E664" s="22">
        <v>43549</v>
      </c>
      <c r="F664" s="6" t="s">
        <v>100</v>
      </c>
      <c r="G664" s="7">
        <v>285.55000000000001</v>
      </c>
      <c r="H664" s="7">
        <v>5462</v>
      </c>
      <c r="I664" s="7">
        <v>15.6</v>
      </c>
      <c r="J664" s="8">
        <v>0.002</v>
      </c>
      <c r="K664" s="8">
        <v>0</v>
      </c>
      <c r="L664" s="52"/>
    </row>
    <row r="665" spans="1:12" ht="12.75">
      <c r="A665" s="52"/>
      <c r="B665" s="6" t="s">
        <v>4285</v>
      </c>
      <c r="C665" s="17">
        <v>800100700</v>
      </c>
      <c r="D665" s="6" t="s">
        <v>2617</v>
      </c>
      <c r="E665" s="6" t="s">
        <v>4286</v>
      </c>
      <c r="F665" s="6" t="s">
        <v>100</v>
      </c>
      <c r="G665" s="7">
        <v>2054690.3000000001</v>
      </c>
      <c r="H665" s="7">
        <v>14.02</v>
      </c>
      <c r="I665" s="7">
        <v>288.06999999999999</v>
      </c>
      <c r="J665" s="8">
        <v>0.037400000000000003</v>
      </c>
      <c r="K665" s="8">
        <v>0.00020000000000000001</v>
      </c>
      <c r="L665" s="52"/>
    </row>
    <row r="666" spans="1:12" ht="12.75">
      <c r="A666" s="52"/>
      <c r="B666" s="6" t="s">
        <v>4287</v>
      </c>
      <c r="C666" s="17">
        <v>800100546</v>
      </c>
      <c r="D666" s="6" t="s">
        <v>2617</v>
      </c>
      <c r="E666" s="6" t="s">
        <v>4259</v>
      </c>
      <c r="F666" s="6" t="s">
        <v>44</v>
      </c>
      <c r="G666" s="7">
        <v>177867.32999999999</v>
      </c>
      <c r="H666" s="7">
        <v>30.27</v>
      </c>
      <c r="I666" s="7">
        <v>171</v>
      </c>
      <c r="J666" s="8">
        <v>0.022200000000000001</v>
      </c>
      <c r="K666" s="8">
        <v>0.00010000000000000001</v>
      </c>
      <c r="L666" s="52"/>
    </row>
    <row r="667" spans="1:12" ht="12.75">
      <c r="A667" s="52"/>
      <c r="B667" s="6" t="s">
        <v>4288</v>
      </c>
      <c r="C667" s="17">
        <v>800100586</v>
      </c>
      <c r="D667" s="6" t="s">
        <v>2617</v>
      </c>
      <c r="E667" s="6" t="s">
        <v>4289</v>
      </c>
      <c r="F667" s="6" t="s">
        <v>44</v>
      </c>
      <c r="G667" s="7">
        <v>12115.860000000001</v>
      </c>
      <c r="H667" s="7">
        <v>477.00999999999999</v>
      </c>
      <c r="I667" s="7">
        <v>183.55000000000001</v>
      </c>
      <c r="J667" s="8">
        <v>0.023800000000000002</v>
      </c>
      <c r="K667" s="8">
        <v>0.00010000000000000001</v>
      </c>
      <c r="L667" s="52"/>
    </row>
    <row r="668" spans="1:12" ht="12.75">
      <c r="A668" s="52"/>
      <c r="B668" s="6" t="s">
        <v>4290</v>
      </c>
      <c r="C668" s="17">
        <v>800100576</v>
      </c>
      <c r="D668" s="6" t="s">
        <v>2617</v>
      </c>
      <c r="E668" s="6" t="s">
        <v>4291</v>
      </c>
      <c r="F668" s="6" t="s">
        <v>44</v>
      </c>
      <c r="G668" s="7">
        <v>23405.450000000001</v>
      </c>
      <c r="H668" s="7">
        <v>146.94</v>
      </c>
      <c r="I668" s="7">
        <v>109.23</v>
      </c>
      <c r="J668" s="8">
        <v>0.014200000000000001</v>
      </c>
      <c r="K668" s="8">
        <v>0.00010000000000000001</v>
      </c>
      <c r="L668" s="52"/>
    </row>
    <row r="669" spans="1:12" ht="12.75">
      <c r="A669" s="52"/>
      <c r="B669" s="6" t="s">
        <v>4292</v>
      </c>
      <c r="C669" s="17">
        <v>800100575</v>
      </c>
      <c r="D669" s="6" t="s">
        <v>2617</v>
      </c>
      <c r="E669" s="6" t="s">
        <v>4293</v>
      </c>
      <c r="F669" s="6" t="s">
        <v>44</v>
      </c>
      <c r="G669" s="7">
        <v>10340.040000000001</v>
      </c>
      <c r="H669" s="7">
        <v>337.10000000000002</v>
      </c>
      <c r="I669" s="7">
        <v>110.7</v>
      </c>
      <c r="J669" s="8">
        <v>0.0144</v>
      </c>
      <c r="K669" s="8">
        <v>0.00010000000000000001</v>
      </c>
      <c r="L669" s="52"/>
    </row>
    <row r="670" spans="1:12" ht="12.75">
      <c r="A670" s="52"/>
      <c r="B670" s="13" t="s">
        <v>3234</v>
      </c>
      <c r="C670" s="14"/>
      <c r="D670" s="13"/>
      <c r="E670" s="13"/>
      <c r="F670" s="13"/>
      <c r="G670" s="15">
        <v>3323953.5800000001</v>
      </c>
      <c r="I670" s="15">
        <v>375.17000000000002</v>
      </c>
      <c r="J670" s="16">
        <v>0.0487</v>
      </c>
      <c r="K670" s="16">
        <v>0.00020000000000000001</v>
      </c>
      <c r="L670" s="52"/>
    </row>
    <row r="671" spans="1:12" ht="12.75">
      <c r="A671" s="52"/>
      <c r="B671" s="6" t="s">
        <v>4294</v>
      </c>
      <c r="C671" s="17">
        <v>24496621</v>
      </c>
      <c r="D671" s="6" t="s">
        <v>2617</v>
      </c>
      <c r="E671" s="6" t="s">
        <v>4295</v>
      </c>
      <c r="F671" s="6" t="s">
        <v>49</v>
      </c>
      <c r="G671" s="7">
        <v>-272465.64000000001</v>
      </c>
      <c r="H671" s="7">
        <v>114.90000000000001</v>
      </c>
      <c r="I671" s="7">
        <v>-1103.1099999999999</v>
      </c>
      <c r="J671" s="8">
        <v>-0.14310000000000001</v>
      </c>
      <c r="K671" s="8">
        <v>-0.00069999999999999999</v>
      </c>
      <c r="L671" s="52"/>
    </row>
    <row r="672" spans="1:12" ht="12.75">
      <c r="A672" s="52"/>
      <c r="B672" s="6" t="s">
        <v>4294</v>
      </c>
      <c r="C672" s="17">
        <v>24496621</v>
      </c>
      <c r="D672" s="6" t="s">
        <v>2617</v>
      </c>
      <c r="E672" s="6" t="s">
        <v>3603</v>
      </c>
      <c r="F672" s="6" t="s">
        <v>49</v>
      </c>
      <c r="G672" s="7">
        <v>-272474.13</v>
      </c>
      <c r="H672" s="7">
        <v>114.7</v>
      </c>
      <c r="I672" s="7">
        <v>-1101.22</v>
      </c>
      <c r="J672" s="8">
        <v>-0.1429</v>
      </c>
      <c r="K672" s="8">
        <v>-0.00069999999999999999</v>
      </c>
      <c r="L672" s="52"/>
    </row>
    <row r="673" spans="1:12" ht="12.75">
      <c r="A673" s="52"/>
      <c r="B673" s="6" t="s">
        <v>4296</v>
      </c>
      <c r="C673" s="17">
        <v>100411761</v>
      </c>
      <c r="D673" s="6" t="s">
        <v>2617</v>
      </c>
      <c r="E673" s="6" t="s">
        <v>4297</v>
      </c>
      <c r="F673" s="6" t="s">
        <v>49</v>
      </c>
      <c r="G673" s="7">
        <v>-98937.070000000007</v>
      </c>
      <c r="H673" s="7">
        <v>114.31999999999999</v>
      </c>
      <c r="I673" s="7">
        <v>-398.54000000000002</v>
      </c>
      <c r="J673" s="8">
        <v>-0.051700000000000003</v>
      </c>
      <c r="K673" s="8">
        <v>-0.00020000000000000001</v>
      </c>
      <c r="L673" s="52"/>
    </row>
    <row r="674" spans="1:12" ht="12.75">
      <c r="A674" s="52"/>
      <c r="B674" s="6" t="s">
        <v>4298</v>
      </c>
      <c r="C674" s="17">
        <v>707771333</v>
      </c>
      <c r="D674" s="6" t="s">
        <v>2617</v>
      </c>
      <c r="E674" s="6" t="s">
        <v>4299</v>
      </c>
      <c r="F674" s="6" t="s">
        <v>49</v>
      </c>
      <c r="G674" s="7">
        <v>-535061.19999999995</v>
      </c>
      <c r="H674" s="7">
        <v>112.36</v>
      </c>
      <c r="I674" s="7">
        <v>-2118.3699999999999</v>
      </c>
      <c r="J674" s="8">
        <v>-0.27479999999999999</v>
      </c>
      <c r="K674" s="8">
        <v>-0.0012999999999999999</v>
      </c>
      <c r="L674" s="52"/>
    </row>
    <row r="675" spans="1:12" ht="12.75">
      <c r="A675" s="52"/>
      <c r="B675" s="6" t="s">
        <v>4300</v>
      </c>
      <c r="C675" s="17">
        <v>273762</v>
      </c>
      <c r="D675" s="6" t="s">
        <v>2617</v>
      </c>
      <c r="E675" s="6" t="s">
        <v>3603</v>
      </c>
      <c r="F675" s="6" t="s">
        <v>100</v>
      </c>
      <c r="G675" s="7">
        <v>1091579.6399999999</v>
      </c>
      <c r="H675" s="7">
        <v>113.31999999999999</v>
      </c>
      <c r="I675" s="7">
        <v>1236.98</v>
      </c>
      <c r="J675" s="8">
        <v>0.1605</v>
      </c>
      <c r="K675" s="8">
        <v>0.00080000000000000004</v>
      </c>
      <c r="L675" s="52"/>
    </row>
    <row r="676" spans="1:12" ht="12.75">
      <c r="A676" s="52"/>
      <c r="B676" s="6" t="s">
        <v>4301</v>
      </c>
      <c r="C676" s="17">
        <v>2446962</v>
      </c>
      <c r="D676" s="6" t="s">
        <v>2617</v>
      </c>
      <c r="E676" s="6" t="s">
        <v>4295</v>
      </c>
      <c r="F676" s="6" t="s">
        <v>100</v>
      </c>
      <c r="G676" s="7">
        <v>1093732.0900000001</v>
      </c>
      <c r="H676" s="7">
        <v>112.92</v>
      </c>
      <c r="I676" s="7">
        <v>1235.04</v>
      </c>
      <c r="J676" s="8">
        <v>0.16020000000000001</v>
      </c>
      <c r="K676" s="8">
        <v>0.00080000000000000004</v>
      </c>
      <c r="L676" s="52"/>
    </row>
    <row r="677" spans="1:12" ht="12.75">
      <c r="A677" s="52"/>
      <c r="B677" s="6" t="s">
        <v>4302</v>
      </c>
      <c r="C677" s="17">
        <v>10041176</v>
      </c>
      <c r="D677" s="6" t="s">
        <v>2617</v>
      </c>
      <c r="E677" s="6" t="s">
        <v>4297</v>
      </c>
      <c r="F677" s="6" t="s">
        <v>100</v>
      </c>
      <c r="G677" s="7">
        <v>388764.73999999999</v>
      </c>
      <c r="H677" s="7">
        <v>115.61</v>
      </c>
      <c r="I677" s="7">
        <v>449.44999999999999</v>
      </c>
      <c r="J677" s="8">
        <v>0.058299999999999998</v>
      </c>
      <c r="K677" s="8">
        <v>0.00029999999999999997</v>
      </c>
      <c r="L677" s="52"/>
    </row>
    <row r="678" spans="1:12" ht="12.75">
      <c r="A678" s="52"/>
      <c r="B678" s="6" t="s">
        <v>4303</v>
      </c>
      <c r="C678" s="17">
        <v>707771341</v>
      </c>
      <c r="D678" s="6" t="s">
        <v>2617</v>
      </c>
      <c r="E678" s="6" t="s">
        <v>4299</v>
      </c>
      <c r="F678" s="6" t="s">
        <v>100</v>
      </c>
      <c r="G678" s="7">
        <v>1928815.1499999999</v>
      </c>
      <c r="H678" s="7">
        <v>112.76000000000001</v>
      </c>
      <c r="I678" s="7">
        <v>2174.9299999999998</v>
      </c>
      <c r="J678" s="8">
        <v>0.28220000000000001</v>
      </c>
      <c r="K678" s="8">
        <v>0.0012999999999999999</v>
      </c>
      <c r="L678" s="52"/>
    </row>
    <row r="679" spans="1:12" ht="12.75">
      <c r="A679" s="52"/>
      <c r="B679" s="13" t="s">
        <v>2622</v>
      </c>
      <c r="C679" s="14"/>
      <c r="D679" s="13"/>
      <c r="E679" s="13"/>
      <c r="F679" s="13"/>
      <c r="G679" s="15">
        <v>0</v>
      </c>
      <c r="I679" s="15">
        <v>0</v>
      </c>
      <c r="J679" s="16">
        <v>0</v>
      </c>
      <c r="K679" s="16">
        <v>0</v>
      </c>
      <c r="L679" s="52"/>
    </row>
    <row r="680" spans="1:12" ht="12.75">
      <c r="A680" s="52"/>
      <c r="B680" s="13" t="s">
        <v>2386</v>
      </c>
      <c r="C680" s="14"/>
      <c r="D680" s="13"/>
      <c r="E680" s="13"/>
      <c r="F680" s="13"/>
      <c r="G680" s="15">
        <v>74689.449999999997</v>
      </c>
      <c r="I680" s="15">
        <v>-15.09</v>
      </c>
      <c r="J680" s="16">
        <v>-0.002</v>
      </c>
      <c r="K680" s="16">
        <v>0</v>
      </c>
      <c r="L680" s="52"/>
    </row>
    <row r="681" spans="1:12" ht="12.75">
      <c r="A681" s="52"/>
      <c r="B681" s="6" t="s">
        <v>4304</v>
      </c>
      <c r="C681" s="17" t="s">
        <v>4305</v>
      </c>
      <c r="D681" s="6" t="s">
        <v>2617</v>
      </c>
      <c r="E681" s="6" t="s">
        <v>4306</v>
      </c>
      <c r="F681" s="6" t="s">
        <v>44</v>
      </c>
      <c r="G681" s="7">
        <v>74689.449999999997</v>
      </c>
      <c r="H681" s="7">
        <v>-6.3600000000000003</v>
      </c>
      <c r="I681" s="7">
        <v>-15.09</v>
      </c>
      <c r="J681" s="8">
        <v>-0.002</v>
      </c>
      <c r="K681" s="8">
        <v>0</v>
      </c>
      <c r="L681" s="52"/>
    </row>
    <row r="682" spans="1:2" ht="12.75">
      <c r="A682" s="52"/>
      <c r="B682" s="6" t="s">
        <v>191</v>
      </c>
    </row>
    <row r="683" spans="2:11" ht="12.75">
      <c r="B683" s="51" t="s">
        <v>4688</v>
      </c>
      <c r="C683" s="51"/>
      <c r="D683" s="51"/>
      <c r="E683" s="51"/>
      <c r="F683" s="51"/>
      <c r="G683" s="51"/>
      <c r="H683" s="51"/>
      <c r="I683" s="51"/>
      <c r="J683" s="51"/>
      <c r="K683" s="51"/>
    </row>
    <row r="684" spans="2:6" ht="12.75">
      <c r="B684" s="6"/>
      <c r="C684" s="17"/>
      <c r="D684" s="6"/>
      <c r="E684" s="6"/>
      <c r="F684" s="6"/>
    </row>
    <row r="685" spans="2:2" ht="12.75">
      <c r="B685" s="5" t="s">
        <v>4701</v>
      </c>
    </row>
    <row r="686" spans="2:2" ht="12.75">
      <c r="B686" s="5" t="s">
        <v>4697</v>
      </c>
    </row>
    <row r="687" spans="2:2" ht="12.75">
      <c r="B687" s="5" t="s">
        <v>4698</v>
      </c>
    </row>
    <row r="688" spans="2:2" ht="12.75">
      <c r="B688" s="5" t="s">
        <v>4699</v>
      </c>
    </row>
    <row r="689" spans="2:2" ht="12.75">
      <c r="B689" t="s">
        <v>4700</v>
      </c>
    </row>
  </sheetData>
  <mergeCells count="4">
    <mergeCell ref="B6:K6"/>
    <mergeCell ref="A7:A682"/>
    <mergeCell ref="B683:K683"/>
    <mergeCell ref="L7:L681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f3942ca-f519-42c7-af4e-180e8146b1db}">
  <sheetPr codeName="גיליון21"/>
  <dimension ref="A1:R73"/>
  <sheetViews>
    <sheetView rightToLeft="1" workbookViewId="0" topLeftCell="B1">
      <selection pane="topLeft" activeCell="B69" sqref="B69:B74"/>
    </sheetView>
  </sheetViews>
  <sheetFormatPr defaultColWidth="9.14428571428571" defaultRowHeight="12.75"/>
  <cols>
    <col min="2" max="2" width="46.7142857142857" customWidth="1"/>
    <col min="3" max="3" width="15.7142857142857" customWidth="1"/>
    <col min="4" max="4" width="26.7142857142857" customWidth="1"/>
    <col min="5" max="5" width="9.71428571428571" customWidth="1"/>
    <col min="6" max="6" width="12.7142857142857" customWidth="1"/>
    <col min="7" max="7" width="14.7142857142857" customWidth="1"/>
    <col min="8" max="8" width="11.8571428571429" customWidth="1"/>
    <col min="9" max="9" width="11.7142857142857" customWidth="1"/>
    <col min="10" max="10" width="18.5714285714286" customWidth="1"/>
    <col min="11" max="11" width="20.4285714285714" customWidth="1"/>
    <col min="12" max="12" width="15.8571428571429" customWidth="1"/>
    <col min="13" max="13" width="12.5714285714286" customWidth="1"/>
    <col min="14" max="14" width="20" customWidth="1"/>
    <col min="15" max="15" width="27" customWidth="1"/>
    <col min="16" max="16" width="30.1428571428571" customWidth="1"/>
    <col min="17" max="17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7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8" ht="15.75">
      <c r="A7" s="52" t="s">
        <v>4686</v>
      </c>
      <c r="B7" s="2" t="s">
        <v>3303</v>
      </c>
      <c r="R7" s="52" t="s">
        <v>4687</v>
      </c>
    </row>
    <row r="8" spans="1:18" ht="15.75">
      <c r="A8" s="52"/>
      <c r="B8" s="2" t="s">
        <v>4307</v>
      </c>
      <c r="J8" s="49"/>
      <c r="R8" s="52"/>
    </row>
    <row r="9" spans="1:18" ht="13.5" thickBot="1">
      <c r="A9" s="52"/>
      <c r="B9" s="4" t="s">
        <v>88</v>
      </c>
      <c r="C9" s="4" t="s">
        <v>89</v>
      </c>
      <c r="D9" s="4" t="s">
        <v>3272</v>
      </c>
      <c r="E9" s="4" t="s">
        <v>91</v>
      </c>
      <c r="F9" s="4" t="s">
        <v>92</v>
      </c>
      <c r="G9" s="4" t="s">
        <v>195</v>
      </c>
      <c r="H9" s="4" t="s">
        <v>4707</v>
      </c>
      <c r="I9" s="4" t="s">
        <v>93</v>
      </c>
      <c r="J9" s="4" t="s">
        <v>4702</v>
      </c>
      <c r="K9" s="4" t="s">
        <v>4703</v>
      </c>
      <c r="L9" s="4" t="s">
        <v>4714</v>
      </c>
      <c r="M9" s="4" t="s">
        <v>4709</v>
      </c>
      <c r="N9" s="4" t="s">
        <v>4716</v>
      </c>
      <c r="O9" s="4" t="s">
        <v>4711</v>
      </c>
      <c r="P9" s="4" t="s">
        <v>4712</v>
      </c>
      <c r="Q9" s="4" t="s">
        <v>4713</v>
      </c>
      <c r="R9" s="52"/>
    </row>
    <row r="10" spans="1:18" ht="13.5" thickTop="1">
      <c r="A10" s="52"/>
      <c r="B10" s="3" t="s">
        <v>3273</v>
      </c>
      <c r="C10" s="12"/>
      <c r="D10" s="3"/>
      <c r="E10" s="3"/>
      <c r="F10" s="3"/>
      <c r="G10" s="3"/>
      <c r="H10" s="12">
        <v>8.4600000000000009</v>
      </c>
      <c r="I10" s="3"/>
      <c r="K10" s="10">
        <v>0.038899999999999997</v>
      </c>
      <c r="L10" s="9">
        <v>1991055.3700000001</v>
      </c>
      <c r="N10" s="9">
        <v>16541.040000000001</v>
      </c>
      <c r="P10" s="10">
        <v>1</v>
      </c>
      <c r="Q10" s="10">
        <v>0.0101</v>
      </c>
      <c r="R10" s="52"/>
    </row>
    <row r="11" spans="1:18" ht="12.75">
      <c r="A11" s="52"/>
      <c r="B11" s="3" t="s">
        <v>95</v>
      </c>
      <c r="C11" s="12"/>
      <c r="D11" s="3"/>
      <c r="E11" s="3"/>
      <c r="F11" s="3"/>
      <c r="G11" s="3"/>
      <c r="H11" s="12">
        <v>8.4600000000000009</v>
      </c>
      <c r="I11" s="3"/>
      <c r="K11" s="10">
        <v>0.038899999999999997</v>
      </c>
      <c r="L11" s="9">
        <v>1828587.1200000001</v>
      </c>
      <c r="N11" s="9">
        <v>15138.639999999999</v>
      </c>
      <c r="P11" s="10">
        <v>0.91520000000000001</v>
      </c>
      <c r="Q11" s="10">
        <v>0.0092999999999999992</v>
      </c>
      <c r="R11" s="52"/>
    </row>
    <row r="12" spans="1:18" ht="12.75">
      <c r="A12" s="52"/>
      <c r="B12" s="13" t="s">
        <v>3274</v>
      </c>
      <c r="C12" s="14"/>
      <c r="D12" s="13"/>
      <c r="E12" s="13"/>
      <c r="F12" s="13"/>
      <c r="G12" s="13"/>
      <c r="H12" s="14">
        <v>8.4600000000000009</v>
      </c>
      <c r="I12" s="13"/>
      <c r="K12" s="16">
        <v>0.038899999999999997</v>
      </c>
      <c r="L12" s="15">
        <v>5661.3100000000004</v>
      </c>
      <c r="N12" s="15">
        <v>562.40999999999997</v>
      </c>
      <c r="P12" s="16">
        <v>0.034000000000000002</v>
      </c>
      <c r="Q12" s="16">
        <v>0.00029999999999999997</v>
      </c>
      <c r="R12" s="52"/>
    </row>
    <row r="13" spans="1:18" ht="12.75">
      <c r="A13" s="52"/>
      <c r="B13" s="6" t="s">
        <v>4308</v>
      </c>
      <c r="C13" s="17">
        <v>701012734</v>
      </c>
      <c r="D13" s="6" t="s">
        <v>3288</v>
      </c>
      <c r="E13" s="6" t="s">
        <v>189</v>
      </c>
      <c r="F13" s="6"/>
      <c r="G13" s="6" t="s">
        <v>3420</v>
      </c>
      <c r="H13" s="17">
        <v>0</v>
      </c>
      <c r="I13" s="6" t="s">
        <v>100</v>
      </c>
      <c r="J13" s="19">
        <v>0</v>
      </c>
      <c r="K13" s="8">
        <v>0</v>
      </c>
      <c r="L13" s="7">
        <v>2409.1399999999999</v>
      </c>
      <c r="M13" s="7">
        <v>9948</v>
      </c>
      <c r="N13" s="7">
        <v>239.66</v>
      </c>
      <c r="O13" s="8">
        <v>0</v>
      </c>
      <c r="P13" s="8">
        <v>0.014500000000000001</v>
      </c>
      <c r="Q13" s="8">
        <v>0.00010000000000000001</v>
      </c>
      <c r="R13" s="52"/>
    </row>
    <row r="14" spans="1:18" ht="12.75">
      <c r="A14" s="52"/>
      <c r="B14" s="6" t="s">
        <v>4309</v>
      </c>
      <c r="C14" s="17">
        <v>701011694</v>
      </c>
      <c r="D14" s="6" t="s">
        <v>3288</v>
      </c>
      <c r="E14" s="6" t="s">
        <v>189</v>
      </c>
      <c r="F14" s="6"/>
      <c r="G14" s="6" t="s">
        <v>3420</v>
      </c>
      <c r="H14" s="17">
        <v>8.4600000000000009</v>
      </c>
      <c r="I14" s="6" t="s">
        <v>100</v>
      </c>
      <c r="J14" s="19">
        <v>0</v>
      </c>
      <c r="K14" s="8">
        <v>0.038899999999999997</v>
      </c>
      <c r="L14" s="7">
        <v>3252.1700000000001</v>
      </c>
      <c r="M14" s="7">
        <v>9924</v>
      </c>
      <c r="N14" s="7">
        <v>322.74000000000001</v>
      </c>
      <c r="O14" s="8">
        <v>0</v>
      </c>
      <c r="P14" s="8">
        <v>0.0195</v>
      </c>
      <c r="Q14" s="8">
        <v>0.00020000000000000001</v>
      </c>
      <c r="R14" s="52"/>
    </row>
    <row r="15" spans="1:18" ht="12.75">
      <c r="A15" s="52"/>
      <c r="B15" s="13" t="s">
        <v>3280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1822925.8100000001</v>
      </c>
      <c r="N15" s="15">
        <v>14576.23</v>
      </c>
      <c r="P15" s="16">
        <v>0.88119999999999998</v>
      </c>
      <c r="Q15" s="16">
        <v>0.0088999999999999999</v>
      </c>
      <c r="R15" s="52"/>
    </row>
    <row r="16" spans="1:18" ht="12.75">
      <c r="A16" s="52"/>
      <c r="B16" s="6" t="s">
        <v>4310</v>
      </c>
      <c r="C16" s="17">
        <v>707775771</v>
      </c>
      <c r="D16" s="6" t="s">
        <v>4311</v>
      </c>
      <c r="E16" s="6" t="s">
        <v>309</v>
      </c>
      <c r="F16" s="6" t="s">
        <v>310</v>
      </c>
      <c r="G16" s="6"/>
      <c r="H16" s="17">
        <v>0</v>
      </c>
      <c r="I16" s="6" t="s">
        <v>100</v>
      </c>
      <c r="J16" s="19">
        <v>0</v>
      </c>
      <c r="K16" s="8">
        <v>0</v>
      </c>
      <c r="L16" s="7">
        <v>49129.25</v>
      </c>
      <c r="M16" s="7">
        <v>1996</v>
      </c>
      <c r="N16" s="7">
        <v>980.62</v>
      </c>
      <c r="O16" s="8">
        <v>3.9719999999999999E-05</v>
      </c>
      <c r="P16" s="8">
        <v>0.059299999999999999</v>
      </c>
      <c r="Q16" s="8">
        <v>0.00059999999999999995</v>
      </c>
      <c r="R16" s="52"/>
    </row>
    <row r="17" spans="1:18" ht="12.75">
      <c r="A17" s="52"/>
      <c r="B17" s="6" t="s">
        <v>4312</v>
      </c>
      <c r="C17" s="17">
        <v>707753182</v>
      </c>
      <c r="D17" s="6" t="s">
        <v>4311</v>
      </c>
      <c r="E17" s="6" t="s">
        <v>309</v>
      </c>
      <c r="F17" s="6" t="s">
        <v>310</v>
      </c>
      <c r="G17" s="6" t="s">
        <v>3420</v>
      </c>
      <c r="H17" s="17">
        <v>0</v>
      </c>
      <c r="I17" s="6" t="s">
        <v>100</v>
      </c>
      <c r="J17" s="19">
        <v>0</v>
      </c>
      <c r="K17" s="8">
        <v>0</v>
      </c>
      <c r="L17" s="7">
        <v>21884.849999999999</v>
      </c>
      <c r="M17" s="7">
        <v>1996</v>
      </c>
      <c r="N17" s="7">
        <v>436.81999999999999</v>
      </c>
      <c r="O17" s="8">
        <v>1.7689999999999998E-05</v>
      </c>
      <c r="P17" s="8">
        <v>0.0264</v>
      </c>
      <c r="Q17" s="8">
        <v>0.00029999999999999997</v>
      </c>
      <c r="R17" s="52"/>
    </row>
    <row r="18" spans="1:18" ht="12.75">
      <c r="A18" s="52"/>
      <c r="B18" s="6" t="s">
        <v>4313</v>
      </c>
      <c r="C18" s="17">
        <v>707785127</v>
      </c>
      <c r="D18" s="6" t="s">
        <v>4311</v>
      </c>
      <c r="E18" s="6" t="s">
        <v>309</v>
      </c>
      <c r="F18" s="6" t="s">
        <v>310</v>
      </c>
      <c r="G18" s="6"/>
      <c r="H18" s="17">
        <v>0</v>
      </c>
      <c r="I18" s="6" t="s">
        <v>100</v>
      </c>
      <c r="J18" s="19">
        <v>0</v>
      </c>
      <c r="K18" s="8">
        <v>0</v>
      </c>
      <c r="L18" s="7">
        <v>57168.580000000002</v>
      </c>
      <c r="M18" s="7">
        <v>1996</v>
      </c>
      <c r="N18" s="7">
        <v>1141.0799999999999</v>
      </c>
      <c r="O18" s="8">
        <v>4.6220000000000001E-05</v>
      </c>
      <c r="P18" s="8">
        <v>0.069000000000000006</v>
      </c>
      <c r="Q18" s="8">
        <v>0.00069999999999999999</v>
      </c>
      <c r="R18" s="52"/>
    </row>
    <row r="19" spans="1:18" ht="12.75">
      <c r="A19" s="52"/>
      <c r="B19" s="6" t="s">
        <v>4314</v>
      </c>
      <c r="C19" s="17">
        <v>707761805</v>
      </c>
      <c r="D19" s="6" t="s">
        <v>4311</v>
      </c>
      <c r="E19" s="6" t="s">
        <v>615</v>
      </c>
      <c r="F19" s="6" t="s">
        <v>310</v>
      </c>
      <c r="G19" s="6"/>
      <c r="H19" s="17">
        <v>0</v>
      </c>
      <c r="I19" s="6" t="s">
        <v>100</v>
      </c>
      <c r="J19" s="19">
        <v>0</v>
      </c>
      <c r="K19" s="8">
        <v>0</v>
      </c>
      <c r="L19" s="7">
        <v>11925.01</v>
      </c>
      <c r="M19" s="7">
        <v>1581</v>
      </c>
      <c r="N19" s="7">
        <v>188.53</v>
      </c>
      <c r="O19" s="8">
        <v>0.00010000000000000001</v>
      </c>
      <c r="P19" s="8">
        <v>0.0114</v>
      </c>
      <c r="Q19" s="8">
        <v>0.00010000000000000001</v>
      </c>
      <c r="R19" s="52"/>
    </row>
    <row r="20" spans="1:18" ht="12.75">
      <c r="A20" s="52"/>
      <c r="B20" s="6" t="s">
        <v>4315</v>
      </c>
      <c r="C20" s="17">
        <v>707764379</v>
      </c>
      <c r="D20" s="6" t="s">
        <v>4311</v>
      </c>
      <c r="E20" s="6" t="s">
        <v>615</v>
      </c>
      <c r="F20" s="6" t="s">
        <v>310</v>
      </c>
      <c r="G20" s="6"/>
      <c r="H20" s="17">
        <v>0</v>
      </c>
      <c r="I20" s="6" t="s">
        <v>100</v>
      </c>
      <c r="J20" s="19">
        <v>0</v>
      </c>
      <c r="K20" s="8">
        <v>0</v>
      </c>
      <c r="L20" s="7">
        <v>6699.4399999999996</v>
      </c>
      <c r="M20" s="7">
        <v>1581</v>
      </c>
      <c r="N20" s="7">
        <v>105.92</v>
      </c>
      <c r="O20" s="8">
        <v>3.3500000000000001E-05</v>
      </c>
      <c r="P20" s="8">
        <v>0.0064000000000000003</v>
      </c>
      <c r="Q20" s="8">
        <v>0.00010000000000000001</v>
      </c>
      <c r="R20" s="52"/>
    </row>
    <row r="21" spans="1:18" ht="12.75">
      <c r="A21" s="52"/>
      <c r="B21" s="6" t="s">
        <v>4316</v>
      </c>
      <c r="C21" s="17">
        <v>707764387</v>
      </c>
      <c r="D21" s="6" t="s">
        <v>4311</v>
      </c>
      <c r="E21" s="6" t="s">
        <v>615</v>
      </c>
      <c r="F21" s="6" t="s">
        <v>310</v>
      </c>
      <c r="G21" s="6"/>
      <c r="H21" s="17">
        <v>0</v>
      </c>
      <c r="I21" s="6" t="s">
        <v>100</v>
      </c>
      <c r="J21" s="19">
        <v>0</v>
      </c>
      <c r="K21" s="8">
        <v>0</v>
      </c>
      <c r="L21" s="7">
        <v>3394.3800000000001</v>
      </c>
      <c r="M21" s="7">
        <v>1581</v>
      </c>
      <c r="N21" s="7">
        <v>53.670000000000002</v>
      </c>
      <c r="O21" s="8">
        <v>1.6969999999999998E-05</v>
      </c>
      <c r="P21" s="8">
        <v>0.0032000000000000002</v>
      </c>
      <c r="Q21" s="8">
        <v>0</v>
      </c>
      <c r="R21" s="52"/>
    </row>
    <row r="22" spans="1:18" ht="12.75">
      <c r="A22" s="52"/>
      <c r="B22" s="6" t="s">
        <v>4317</v>
      </c>
      <c r="C22" s="17">
        <v>707785119</v>
      </c>
      <c r="D22" s="6" t="s">
        <v>4311</v>
      </c>
      <c r="E22" s="6" t="s">
        <v>172</v>
      </c>
      <c r="F22" s="6" t="s">
        <v>99</v>
      </c>
      <c r="G22" s="6"/>
      <c r="H22" s="17">
        <v>0</v>
      </c>
      <c r="I22" s="6" t="s">
        <v>100</v>
      </c>
      <c r="J22" s="19">
        <v>0</v>
      </c>
      <c r="K22" s="8">
        <v>0</v>
      </c>
      <c r="L22" s="7">
        <v>76569.869999999995</v>
      </c>
      <c r="M22" s="7">
        <v>549.10000000000002</v>
      </c>
      <c r="N22" s="7">
        <v>420.44999999999999</v>
      </c>
      <c r="O22" s="8">
        <v>2.7690000000000001E-05</v>
      </c>
      <c r="P22" s="8">
        <v>0.025399999999999999</v>
      </c>
      <c r="Q22" s="8">
        <v>0.00029999999999999997</v>
      </c>
      <c r="R22" s="52"/>
    </row>
    <row r="23" spans="1:18" ht="12.75">
      <c r="A23" s="52"/>
      <c r="B23" s="6" t="s">
        <v>4318</v>
      </c>
      <c r="C23" s="17">
        <v>707790226</v>
      </c>
      <c r="D23" s="6" t="s">
        <v>4311</v>
      </c>
      <c r="E23" s="6" t="s">
        <v>172</v>
      </c>
      <c r="F23" s="6" t="s">
        <v>99</v>
      </c>
      <c r="G23" s="6"/>
      <c r="H23" s="17">
        <v>0</v>
      </c>
      <c r="I23" s="6" t="s">
        <v>100</v>
      </c>
      <c r="J23" s="19">
        <v>0</v>
      </c>
      <c r="K23" s="8">
        <v>0</v>
      </c>
      <c r="L23" s="7">
        <v>59848.360000000001</v>
      </c>
      <c r="M23" s="7">
        <v>549.10000000000002</v>
      </c>
      <c r="N23" s="7">
        <v>328.63</v>
      </c>
      <c r="O23" s="8">
        <v>2.1639999999999999E-05</v>
      </c>
      <c r="P23" s="8">
        <v>0.019900000000000001</v>
      </c>
      <c r="Q23" s="8">
        <v>0.00020000000000000001</v>
      </c>
      <c r="R23" s="52"/>
    </row>
    <row r="24" spans="1:18" ht="12.75">
      <c r="A24" s="52"/>
      <c r="B24" s="6" t="s">
        <v>4319</v>
      </c>
      <c r="C24" s="17">
        <v>707766283</v>
      </c>
      <c r="D24" s="6" t="s">
        <v>4311</v>
      </c>
      <c r="E24" s="6" t="s">
        <v>172</v>
      </c>
      <c r="F24" s="6" t="s">
        <v>99</v>
      </c>
      <c r="G24" s="6"/>
      <c r="H24" s="17">
        <v>0</v>
      </c>
      <c r="I24" s="6" t="s">
        <v>100</v>
      </c>
      <c r="J24" s="19">
        <v>0</v>
      </c>
      <c r="K24" s="8">
        <v>0</v>
      </c>
      <c r="L24" s="7">
        <v>318777.37</v>
      </c>
      <c r="M24" s="7">
        <v>549.10000000000002</v>
      </c>
      <c r="N24" s="7">
        <v>1750.4100000000001</v>
      </c>
      <c r="O24" s="8">
        <v>0.00010000000000000001</v>
      </c>
      <c r="P24" s="8">
        <v>0.10580000000000001</v>
      </c>
      <c r="Q24" s="8">
        <v>0.0011000000000000001</v>
      </c>
      <c r="R24" s="52"/>
    </row>
    <row r="25" spans="1:18" ht="12.75">
      <c r="A25" s="52"/>
      <c r="B25" s="6" t="s">
        <v>4320</v>
      </c>
      <c r="C25" s="17">
        <v>707759635</v>
      </c>
      <c r="D25" s="6" t="s">
        <v>4311</v>
      </c>
      <c r="E25" s="6" t="s">
        <v>172</v>
      </c>
      <c r="F25" s="6" t="s">
        <v>99</v>
      </c>
      <c r="G25" s="6" t="s">
        <v>3473</v>
      </c>
      <c r="H25" s="17">
        <v>0</v>
      </c>
      <c r="I25" s="6" t="s">
        <v>100</v>
      </c>
      <c r="J25" s="19">
        <v>0</v>
      </c>
      <c r="K25" s="8">
        <v>0</v>
      </c>
      <c r="L25" s="7">
        <v>178651.82000000001</v>
      </c>
      <c r="M25" s="7">
        <v>549.10000000000002</v>
      </c>
      <c r="N25" s="7">
        <v>980.98000000000002</v>
      </c>
      <c r="O25" s="8">
        <v>0.00010000000000000001</v>
      </c>
      <c r="P25" s="8">
        <v>0.059299999999999999</v>
      </c>
      <c r="Q25" s="8">
        <v>0.00059999999999999995</v>
      </c>
      <c r="R25" s="52"/>
    </row>
    <row r="26" spans="1:18" ht="12.75">
      <c r="A26" s="52"/>
      <c r="B26" s="6" t="s">
        <v>4321</v>
      </c>
      <c r="C26" s="17">
        <v>707768875</v>
      </c>
      <c r="D26" s="6" t="s">
        <v>4311</v>
      </c>
      <c r="E26" s="6" t="s">
        <v>172</v>
      </c>
      <c r="F26" s="6" t="s">
        <v>99</v>
      </c>
      <c r="G26" s="6"/>
      <c r="H26" s="17">
        <v>0</v>
      </c>
      <c r="I26" s="6" t="s">
        <v>100</v>
      </c>
      <c r="J26" s="19">
        <v>0</v>
      </c>
      <c r="K26" s="8">
        <v>0</v>
      </c>
      <c r="L26" s="7">
        <v>107191.09</v>
      </c>
      <c r="M26" s="7">
        <v>549.10000000000002</v>
      </c>
      <c r="N26" s="7">
        <v>588.59000000000003</v>
      </c>
      <c r="O26" s="8">
        <v>3.8760000000000002E-05</v>
      </c>
      <c r="P26" s="8">
        <v>0.0356</v>
      </c>
      <c r="Q26" s="8">
        <v>0.00040000000000000002</v>
      </c>
      <c r="R26" s="52"/>
    </row>
    <row r="27" spans="1:18" ht="12.75">
      <c r="A27" s="52"/>
      <c r="B27" s="6" t="s">
        <v>4322</v>
      </c>
      <c r="C27" s="17">
        <v>707764361</v>
      </c>
      <c r="D27" s="6" t="s">
        <v>4311</v>
      </c>
      <c r="E27" s="6" t="s">
        <v>172</v>
      </c>
      <c r="F27" s="6" t="s">
        <v>99</v>
      </c>
      <c r="G27" s="6"/>
      <c r="H27" s="17">
        <v>0</v>
      </c>
      <c r="I27" s="6" t="s">
        <v>100</v>
      </c>
      <c r="J27" s="19">
        <v>0</v>
      </c>
      <c r="K27" s="8">
        <v>0</v>
      </c>
      <c r="L27" s="7">
        <v>116123.67999999999</v>
      </c>
      <c r="M27" s="7">
        <v>549.10000000000002</v>
      </c>
      <c r="N27" s="7">
        <v>637.63999999999999</v>
      </c>
      <c r="O27" s="8">
        <v>4.1990000000000003E-05</v>
      </c>
      <c r="P27" s="8">
        <v>0.0385</v>
      </c>
      <c r="Q27" s="8">
        <v>0.00040000000000000002</v>
      </c>
      <c r="R27" s="52"/>
    </row>
    <row r="28" spans="1:18" ht="12.75">
      <c r="A28" s="52"/>
      <c r="B28" s="6" t="s">
        <v>4323</v>
      </c>
      <c r="C28" s="17">
        <v>707761813</v>
      </c>
      <c r="D28" s="6" t="s">
        <v>4311</v>
      </c>
      <c r="E28" s="6" t="s">
        <v>435</v>
      </c>
      <c r="F28" s="6" t="s">
        <v>310</v>
      </c>
      <c r="G28" s="6"/>
      <c r="H28" s="17">
        <v>0</v>
      </c>
      <c r="I28" s="6" t="s">
        <v>100</v>
      </c>
      <c r="J28" s="19">
        <v>0</v>
      </c>
      <c r="K28" s="8">
        <v>0</v>
      </c>
      <c r="L28" s="7">
        <v>1793.6199999999999</v>
      </c>
      <c r="M28" s="7">
        <v>7518</v>
      </c>
      <c r="N28" s="7">
        <v>134.84</v>
      </c>
      <c r="O28" s="8">
        <v>2.4219999999999998E-05</v>
      </c>
      <c r="P28" s="8">
        <v>0.0082000000000000007</v>
      </c>
      <c r="Q28" s="8">
        <v>0.00010000000000000001</v>
      </c>
      <c r="R28" s="52"/>
    </row>
    <row r="29" spans="1:18" ht="12.75">
      <c r="A29" s="52"/>
      <c r="B29" s="6" t="s">
        <v>4324</v>
      </c>
      <c r="C29" s="17">
        <v>707766291</v>
      </c>
      <c r="D29" s="6" t="s">
        <v>4311</v>
      </c>
      <c r="E29" s="6" t="s">
        <v>435</v>
      </c>
      <c r="F29" s="6" t="s">
        <v>310</v>
      </c>
      <c r="G29" s="6"/>
      <c r="H29" s="17">
        <v>0</v>
      </c>
      <c r="I29" s="6" t="s">
        <v>100</v>
      </c>
      <c r="J29" s="19">
        <v>0</v>
      </c>
      <c r="K29" s="8">
        <v>0</v>
      </c>
      <c r="L29" s="7">
        <v>1813.3199999999999</v>
      </c>
      <c r="M29" s="7">
        <v>7518</v>
      </c>
      <c r="N29" s="7">
        <v>136.33000000000001</v>
      </c>
      <c r="O29" s="8">
        <v>2.4479999999999999E-05</v>
      </c>
      <c r="P29" s="8">
        <v>0.0082000000000000007</v>
      </c>
      <c r="Q29" s="8">
        <v>0.00010000000000000001</v>
      </c>
      <c r="R29" s="52"/>
    </row>
    <row r="30" spans="1:18" ht="12.75">
      <c r="A30" s="52"/>
      <c r="B30" s="6" t="s">
        <v>4325</v>
      </c>
      <c r="C30" s="17">
        <v>707775797</v>
      </c>
      <c r="D30" s="6" t="s">
        <v>4311</v>
      </c>
      <c r="E30" s="6" t="s">
        <v>435</v>
      </c>
      <c r="F30" s="6" t="s">
        <v>310</v>
      </c>
      <c r="G30" s="6"/>
      <c r="H30" s="17">
        <v>0</v>
      </c>
      <c r="I30" s="6" t="s">
        <v>100</v>
      </c>
      <c r="J30" s="19">
        <v>0</v>
      </c>
      <c r="K30" s="8">
        <v>0</v>
      </c>
      <c r="L30" s="7">
        <v>8932.5900000000001</v>
      </c>
      <c r="M30" s="7">
        <v>7518</v>
      </c>
      <c r="N30" s="7">
        <v>671.54999999999995</v>
      </c>
      <c r="O30" s="8">
        <v>0.00010000000000000001</v>
      </c>
      <c r="P30" s="8">
        <v>0.040599999999999997</v>
      </c>
      <c r="Q30" s="8">
        <v>0.00040000000000000002</v>
      </c>
      <c r="R30" s="52"/>
    </row>
    <row r="31" spans="1:18" ht="12.75">
      <c r="A31" s="52"/>
      <c r="B31" s="6" t="s">
        <v>4326</v>
      </c>
      <c r="C31" s="17">
        <v>707756110</v>
      </c>
      <c r="D31" s="6" t="s">
        <v>4311</v>
      </c>
      <c r="E31" s="6" t="s">
        <v>435</v>
      </c>
      <c r="F31" s="6" t="s">
        <v>310</v>
      </c>
      <c r="G31" s="6" t="s">
        <v>3420</v>
      </c>
      <c r="H31" s="17">
        <v>0</v>
      </c>
      <c r="I31" s="6" t="s">
        <v>100</v>
      </c>
      <c r="J31" s="19">
        <v>0</v>
      </c>
      <c r="K31" s="8">
        <v>0</v>
      </c>
      <c r="L31" s="7">
        <v>1438.1500000000001</v>
      </c>
      <c r="M31" s="7">
        <v>7518</v>
      </c>
      <c r="N31" s="7">
        <v>108.12000000000001</v>
      </c>
      <c r="O31" s="8">
        <v>1.942E-05</v>
      </c>
      <c r="P31" s="8">
        <v>0.0064999999999999997</v>
      </c>
      <c r="Q31" s="8">
        <v>0.00010000000000000001</v>
      </c>
      <c r="R31" s="52"/>
    </row>
    <row r="32" spans="1:18" ht="12.75">
      <c r="A32" s="52"/>
      <c r="B32" s="6" t="s">
        <v>4327</v>
      </c>
      <c r="C32" s="17">
        <v>707753190</v>
      </c>
      <c r="D32" s="6" t="s">
        <v>4311</v>
      </c>
      <c r="E32" s="6" t="s">
        <v>435</v>
      </c>
      <c r="F32" s="6" t="s">
        <v>310</v>
      </c>
      <c r="G32" s="6" t="s">
        <v>3420</v>
      </c>
      <c r="H32" s="17">
        <v>0</v>
      </c>
      <c r="I32" s="6" t="s">
        <v>100</v>
      </c>
      <c r="J32" s="19">
        <v>0</v>
      </c>
      <c r="K32" s="8">
        <v>0</v>
      </c>
      <c r="L32" s="7">
        <v>1429.21</v>
      </c>
      <c r="M32" s="7">
        <v>7518</v>
      </c>
      <c r="N32" s="7">
        <v>107.45</v>
      </c>
      <c r="O32" s="8">
        <v>1.9300000000000002E-05</v>
      </c>
      <c r="P32" s="8">
        <v>0.0064999999999999997</v>
      </c>
      <c r="Q32" s="8">
        <v>0.00010000000000000001</v>
      </c>
      <c r="R32" s="52"/>
    </row>
    <row r="33" spans="1:18" ht="12.75">
      <c r="A33" s="52"/>
      <c r="B33" s="6" t="s">
        <v>4328</v>
      </c>
      <c r="C33" s="17">
        <v>707785176</v>
      </c>
      <c r="D33" s="6" t="s">
        <v>4311</v>
      </c>
      <c r="E33" s="6" t="s">
        <v>172</v>
      </c>
      <c r="F33" s="6" t="s">
        <v>99</v>
      </c>
      <c r="G33" s="6"/>
      <c r="H33" s="17">
        <v>0</v>
      </c>
      <c r="I33" s="6" t="s">
        <v>100</v>
      </c>
      <c r="J33" s="19">
        <v>0</v>
      </c>
      <c r="K33" s="8">
        <v>0</v>
      </c>
      <c r="L33" s="7">
        <v>49129.25</v>
      </c>
      <c r="M33" s="7">
        <v>549.10000000000002</v>
      </c>
      <c r="N33" s="7">
        <v>269.76999999999998</v>
      </c>
      <c r="O33" s="8">
        <v>1.7770000000000001E-05</v>
      </c>
      <c r="P33" s="8">
        <v>0.016299999999999999</v>
      </c>
      <c r="Q33" s="8">
        <v>0.00020000000000000001</v>
      </c>
      <c r="R33" s="52"/>
    </row>
    <row r="34" spans="1:18" ht="12.75">
      <c r="A34" s="52"/>
      <c r="B34" s="6" t="s">
        <v>4329</v>
      </c>
      <c r="C34" s="17">
        <v>707759650</v>
      </c>
      <c r="D34" s="6" t="s">
        <v>4311</v>
      </c>
      <c r="E34" s="6" t="s">
        <v>435</v>
      </c>
      <c r="F34" s="6" t="s">
        <v>310</v>
      </c>
      <c r="G34" s="6" t="s">
        <v>4263</v>
      </c>
      <c r="H34" s="17">
        <v>0</v>
      </c>
      <c r="I34" s="6" t="s">
        <v>100</v>
      </c>
      <c r="J34" s="19">
        <v>0</v>
      </c>
      <c r="K34" s="8">
        <v>0</v>
      </c>
      <c r="L34" s="7">
        <v>9647.2000000000007</v>
      </c>
      <c r="M34" s="7">
        <v>7518</v>
      </c>
      <c r="N34" s="7">
        <v>725.27999999999997</v>
      </c>
      <c r="O34" s="8">
        <v>0.00010000000000000001</v>
      </c>
      <c r="P34" s="8">
        <v>0.043799999999999999</v>
      </c>
      <c r="Q34" s="8">
        <v>0.00040000000000000002</v>
      </c>
      <c r="R34" s="52"/>
    </row>
    <row r="35" spans="1:18" ht="12.75">
      <c r="A35" s="52"/>
      <c r="B35" s="6" t="s">
        <v>4330</v>
      </c>
      <c r="C35" s="17">
        <v>707766309</v>
      </c>
      <c r="D35" s="6" t="s">
        <v>4311</v>
      </c>
      <c r="E35" s="6" t="s">
        <v>482</v>
      </c>
      <c r="F35" s="6" t="s">
        <v>99</v>
      </c>
      <c r="G35" s="6"/>
      <c r="H35" s="17">
        <v>0</v>
      </c>
      <c r="I35" s="6" t="s">
        <v>100</v>
      </c>
      <c r="J35" s="19">
        <v>0</v>
      </c>
      <c r="K35" s="8">
        <v>0</v>
      </c>
      <c r="L35" s="7">
        <v>10451.129999999999</v>
      </c>
      <c r="M35" s="7">
        <v>2658</v>
      </c>
      <c r="N35" s="7">
        <v>277.79000000000002</v>
      </c>
      <c r="O35" s="8">
        <v>0.00010000000000000001</v>
      </c>
      <c r="P35" s="8">
        <v>0.016799999999999999</v>
      </c>
      <c r="Q35" s="8">
        <v>0.00020000000000000001</v>
      </c>
      <c r="R35" s="52"/>
    </row>
    <row r="36" spans="1:18" ht="12.75">
      <c r="A36" s="52"/>
      <c r="B36" s="6" t="s">
        <v>4331</v>
      </c>
      <c r="C36" s="17">
        <v>707759643</v>
      </c>
      <c r="D36" s="6" t="s">
        <v>4311</v>
      </c>
      <c r="E36" s="6" t="s">
        <v>482</v>
      </c>
      <c r="F36" s="6" t="s">
        <v>99</v>
      </c>
      <c r="G36" s="6" t="s">
        <v>4332</v>
      </c>
      <c r="H36" s="17">
        <v>0</v>
      </c>
      <c r="I36" s="6" t="s">
        <v>100</v>
      </c>
      <c r="J36" s="19">
        <v>0</v>
      </c>
      <c r="K36" s="8">
        <v>0</v>
      </c>
      <c r="L36" s="7">
        <v>8932.5900000000001</v>
      </c>
      <c r="M36" s="7">
        <v>2658</v>
      </c>
      <c r="N36" s="7">
        <v>237.43000000000001</v>
      </c>
      <c r="O36" s="8">
        <v>4.8239999999999999E-05</v>
      </c>
      <c r="P36" s="8">
        <v>0.0144</v>
      </c>
      <c r="Q36" s="8">
        <v>0.00010000000000000001</v>
      </c>
      <c r="R36" s="52"/>
    </row>
    <row r="37" spans="1:18" ht="12.75">
      <c r="A37" s="52"/>
      <c r="B37" s="6" t="s">
        <v>4333</v>
      </c>
      <c r="C37" s="17">
        <v>707764403</v>
      </c>
      <c r="D37" s="6" t="s">
        <v>4311</v>
      </c>
      <c r="E37" s="6" t="s">
        <v>482</v>
      </c>
      <c r="F37" s="6" t="s">
        <v>99</v>
      </c>
      <c r="G37" s="6"/>
      <c r="H37" s="17">
        <v>0</v>
      </c>
      <c r="I37" s="6" t="s">
        <v>100</v>
      </c>
      <c r="J37" s="19">
        <v>0</v>
      </c>
      <c r="K37" s="8">
        <v>0</v>
      </c>
      <c r="L37" s="7">
        <v>7146.0699999999997</v>
      </c>
      <c r="M37" s="7">
        <v>2658</v>
      </c>
      <c r="N37" s="7">
        <v>189.94</v>
      </c>
      <c r="O37" s="8">
        <v>3.8600000000000003E-05</v>
      </c>
      <c r="P37" s="8">
        <v>0.0115</v>
      </c>
      <c r="Q37" s="8">
        <v>0.00010000000000000001</v>
      </c>
      <c r="R37" s="52"/>
    </row>
    <row r="38" spans="1:18" ht="12.75">
      <c r="A38" s="52"/>
      <c r="B38" s="6" t="s">
        <v>4334</v>
      </c>
      <c r="C38" s="17">
        <v>707764411</v>
      </c>
      <c r="D38" s="6" t="s">
        <v>4311</v>
      </c>
      <c r="E38" s="6" t="s">
        <v>482</v>
      </c>
      <c r="F38" s="6" t="s">
        <v>99</v>
      </c>
      <c r="G38" s="6"/>
      <c r="H38" s="17">
        <v>0</v>
      </c>
      <c r="I38" s="6" t="s">
        <v>100</v>
      </c>
      <c r="J38" s="19">
        <v>0</v>
      </c>
      <c r="K38" s="8">
        <v>0</v>
      </c>
      <c r="L38" s="7">
        <v>8932.5900000000001</v>
      </c>
      <c r="M38" s="7">
        <v>2658</v>
      </c>
      <c r="N38" s="7">
        <v>237.43000000000001</v>
      </c>
      <c r="O38" s="8">
        <v>4.8239999999999999E-05</v>
      </c>
      <c r="P38" s="8">
        <v>0.0144</v>
      </c>
      <c r="Q38" s="8">
        <v>0.00010000000000000001</v>
      </c>
      <c r="R38" s="52"/>
    </row>
    <row r="39" spans="1:18" ht="12.75">
      <c r="A39" s="52"/>
      <c r="B39" s="6" t="s">
        <v>4335</v>
      </c>
      <c r="C39" s="17">
        <v>707785135</v>
      </c>
      <c r="D39" s="6" t="s">
        <v>4311</v>
      </c>
      <c r="E39" s="6" t="s">
        <v>509</v>
      </c>
      <c r="F39" s="6" t="s">
        <v>310</v>
      </c>
      <c r="G39" s="6"/>
      <c r="H39" s="17">
        <v>0</v>
      </c>
      <c r="I39" s="6" t="s">
        <v>100</v>
      </c>
      <c r="J39" s="19">
        <v>0</v>
      </c>
      <c r="K39" s="8">
        <v>0</v>
      </c>
      <c r="L39" s="7">
        <v>694.05999999999995</v>
      </c>
      <c r="M39" s="7">
        <v>72840</v>
      </c>
      <c r="N39" s="7">
        <v>505.55000000000001</v>
      </c>
      <c r="O39" s="8">
        <v>0.00020000000000000001</v>
      </c>
      <c r="P39" s="8">
        <v>0.030599999999999999</v>
      </c>
      <c r="Q39" s="8">
        <v>0.00029999999999999997</v>
      </c>
      <c r="R39" s="52"/>
    </row>
    <row r="40" spans="1:18" ht="12.75">
      <c r="A40" s="52"/>
      <c r="B40" s="6" t="s">
        <v>4335</v>
      </c>
      <c r="C40" s="17">
        <v>707785143</v>
      </c>
      <c r="D40" s="6" t="s">
        <v>4311</v>
      </c>
      <c r="E40" s="6" t="s">
        <v>509</v>
      </c>
      <c r="F40" s="6" t="s">
        <v>310</v>
      </c>
      <c r="G40" s="6"/>
      <c r="H40" s="17">
        <v>0</v>
      </c>
      <c r="I40" s="6" t="s">
        <v>100</v>
      </c>
      <c r="J40" s="19">
        <v>0</v>
      </c>
      <c r="K40" s="8">
        <v>0</v>
      </c>
      <c r="L40" s="7">
        <v>260.56</v>
      </c>
      <c r="M40" s="7">
        <v>72840</v>
      </c>
      <c r="N40" s="7">
        <v>189.78999999999999</v>
      </c>
      <c r="O40" s="8">
        <v>0.00010000000000000001</v>
      </c>
      <c r="P40" s="8">
        <v>0.0115</v>
      </c>
      <c r="Q40" s="8">
        <v>0.00010000000000000001</v>
      </c>
      <c r="R40" s="52"/>
    </row>
    <row r="41" spans="1:18" ht="12.75">
      <c r="A41" s="52"/>
      <c r="B41" s="6" t="s">
        <v>4336</v>
      </c>
      <c r="C41" s="17">
        <v>707785150</v>
      </c>
      <c r="D41" s="6" t="s">
        <v>4311</v>
      </c>
      <c r="E41" s="6" t="s">
        <v>509</v>
      </c>
      <c r="F41" s="6" t="s">
        <v>310</v>
      </c>
      <c r="G41" s="6"/>
      <c r="H41" s="17">
        <v>0</v>
      </c>
      <c r="I41" s="6" t="s">
        <v>100</v>
      </c>
      <c r="J41" s="19">
        <v>0</v>
      </c>
      <c r="K41" s="8">
        <v>0</v>
      </c>
      <c r="L41" s="7">
        <v>89.329999999999998</v>
      </c>
      <c r="M41" s="7">
        <v>72840</v>
      </c>
      <c r="N41" s="7">
        <v>65.060000000000002</v>
      </c>
      <c r="O41" s="8">
        <v>3.021E-05</v>
      </c>
      <c r="P41" s="8">
        <v>0.0038999999999999998</v>
      </c>
      <c r="Q41" s="8">
        <v>0</v>
      </c>
      <c r="R41" s="52"/>
    </row>
    <row r="42" spans="1:18" ht="12.75">
      <c r="A42" s="52"/>
      <c r="B42" s="6" t="s">
        <v>4337</v>
      </c>
      <c r="C42" s="17">
        <v>707775789</v>
      </c>
      <c r="D42" s="6" t="s">
        <v>4311</v>
      </c>
      <c r="E42" s="6" t="s">
        <v>181</v>
      </c>
      <c r="F42" s="6" t="s">
        <v>99</v>
      </c>
      <c r="G42" s="6"/>
      <c r="H42" s="17">
        <v>0</v>
      </c>
      <c r="I42" s="6" t="s">
        <v>100</v>
      </c>
      <c r="J42" s="19">
        <v>0</v>
      </c>
      <c r="K42" s="8">
        <v>0</v>
      </c>
      <c r="L42" s="7">
        <v>103886.03</v>
      </c>
      <c r="M42" s="7">
        <v>127.5</v>
      </c>
      <c r="N42" s="7">
        <v>132.44999999999999</v>
      </c>
      <c r="O42" s="8">
        <v>3.2410000000000003E-05</v>
      </c>
      <c r="P42" s="8">
        <v>0.0080000000000000002</v>
      </c>
      <c r="Q42" s="8">
        <v>0.00010000000000000001</v>
      </c>
      <c r="R42" s="52"/>
    </row>
    <row r="43" spans="1:18" ht="12.75">
      <c r="A43" s="52"/>
      <c r="B43" s="6" t="s">
        <v>4338</v>
      </c>
      <c r="C43" s="17">
        <v>707772422</v>
      </c>
      <c r="D43" s="6" t="s">
        <v>4311</v>
      </c>
      <c r="E43" s="6" t="s">
        <v>181</v>
      </c>
      <c r="F43" s="6" t="s">
        <v>99</v>
      </c>
      <c r="G43" s="6"/>
      <c r="H43" s="17">
        <v>0</v>
      </c>
      <c r="I43" s="6" t="s">
        <v>100</v>
      </c>
      <c r="J43" s="19">
        <v>0</v>
      </c>
      <c r="K43" s="8">
        <v>0</v>
      </c>
      <c r="L43" s="7">
        <v>586586.56000000006</v>
      </c>
      <c r="M43" s="7">
        <v>127.5</v>
      </c>
      <c r="N43" s="7">
        <v>747.89999999999998</v>
      </c>
      <c r="O43" s="8">
        <v>0.00020000000000000001</v>
      </c>
      <c r="P43" s="8">
        <v>0.045199999999999997</v>
      </c>
      <c r="Q43" s="8">
        <v>0.00050000000000000001</v>
      </c>
      <c r="R43" s="52"/>
    </row>
    <row r="44" spans="1:18" ht="12.75">
      <c r="A44" s="52"/>
      <c r="B44" s="6" t="s">
        <v>4339</v>
      </c>
      <c r="C44" s="17">
        <v>707761797</v>
      </c>
      <c r="D44" s="6" t="s">
        <v>4311</v>
      </c>
      <c r="E44" s="6" t="s">
        <v>189</v>
      </c>
      <c r="F44" s="6"/>
      <c r="G44" s="6"/>
      <c r="H44" s="17">
        <v>0</v>
      </c>
      <c r="I44" s="6" t="s">
        <v>100</v>
      </c>
      <c r="J44" s="19">
        <v>0</v>
      </c>
      <c r="K44" s="8">
        <v>0</v>
      </c>
      <c r="L44" s="7">
        <v>1139.8</v>
      </c>
      <c r="M44" s="7">
        <v>15460</v>
      </c>
      <c r="N44" s="7">
        <v>176.21000000000001</v>
      </c>
      <c r="O44" s="8">
        <v>3.2150000000000002E-05</v>
      </c>
      <c r="P44" s="8">
        <v>0.010699999999999999</v>
      </c>
      <c r="Q44" s="8">
        <v>0.00010000000000000001</v>
      </c>
      <c r="R44" s="52"/>
    </row>
    <row r="45" spans="1:18" ht="12.75">
      <c r="A45" s="52"/>
      <c r="B45" s="6" t="s">
        <v>4340</v>
      </c>
      <c r="C45" s="17">
        <v>707772414</v>
      </c>
      <c r="D45" s="6" t="s">
        <v>4311</v>
      </c>
      <c r="E45" s="6" t="s">
        <v>189</v>
      </c>
      <c r="F45" s="6"/>
      <c r="G45" s="6"/>
      <c r="H45" s="17">
        <v>0</v>
      </c>
      <c r="I45" s="6" t="s">
        <v>100</v>
      </c>
      <c r="J45" s="19">
        <v>0</v>
      </c>
      <c r="K45" s="8">
        <v>0</v>
      </c>
      <c r="L45" s="7">
        <v>1276.0799999999999</v>
      </c>
      <c r="M45" s="7">
        <v>15460</v>
      </c>
      <c r="N45" s="7">
        <v>197.28</v>
      </c>
      <c r="O45" s="8">
        <v>3.5989999999999999E-05</v>
      </c>
      <c r="P45" s="8">
        <v>0.011900000000000001</v>
      </c>
      <c r="Q45" s="8">
        <v>0.00010000000000000001</v>
      </c>
      <c r="R45" s="52"/>
    </row>
    <row r="46" spans="1:18" ht="12.75">
      <c r="A46" s="52"/>
      <c r="B46" s="6" t="s">
        <v>4341</v>
      </c>
      <c r="C46" s="17">
        <v>707764353</v>
      </c>
      <c r="D46" s="6" t="s">
        <v>4311</v>
      </c>
      <c r="E46" s="6" t="s">
        <v>189</v>
      </c>
      <c r="F46" s="6"/>
      <c r="G46" s="6"/>
      <c r="H46" s="17">
        <v>0</v>
      </c>
      <c r="I46" s="6" t="s">
        <v>100</v>
      </c>
      <c r="J46" s="19">
        <v>0</v>
      </c>
      <c r="K46" s="8">
        <v>0</v>
      </c>
      <c r="L46" s="7">
        <v>1563.2000000000001</v>
      </c>
      <c r="M46" s="7">
        <v>15460</v>
      </c>
      <c r="N46" s="7">
        <v>241.66999999999999</v>
      </c>
      <c r="O46" s="8">
        <v>4.409E-05</v>
      </c>
      <c r="P46" s="8">
        <v>0.0146</v>
      </c>
      <c r="Q46" s="8">
        <v>0.00010000000000000001</v>
      </c>
      <c r="R46" s="52"/>
    </row>
    <row r="47" spans="1:18" ht="12.75">
      <c r="A47" s="52"/>
      <c r="B47" s="6" t="s">
        <v>4342</v>
      </c>
      <c r="C47" s="17">
        <v>707775805</v>
      </c>
      <c r="D47" s="6" t="s">
        <v>4311</v>
      </c>
      <c r="E47" s="6" t="s">
        <v>189</v>
      </c>
      <c r="F47" s="6"/>
      <c r="G47" s="6"/>
      <c r="H47" s="17">
        <v>0</v>
      </c>
      <c r="I47" s="6" t="s">
        <v>100</v>
      </c>
      <c r="J47" s="19">
        <v>0</v>
      </c>
      <c r="K47" s="8">
        <v>0</v>
      </c>
      <c r="L47" s="7">
        <v>7306.8599999999997</v>
      </c>
      <c r="M47" s="7">
        <v>15460</v>
      </c>
      <c r="N47" s="7">
        <v>1129.6400000000001</v>
      </c>
      <c r="O47" s="8">
        <v>0.00020000000000000001</v>
      </c>
      <c r="P47" s="8">
        <v>0.0683</v>
      </c>
      <c r="Q47" s="8">
        <v>0.00069999999999999999</v>
      </c>
      <c r="R47" s="52"/>
    </row>
    <row r="48" spans="1:18" ht="12.75">
      <c r="A48" s="52"/>
      <c r="B48" s="6" t="s">
        <v>4343</v>
      </c>
      <c r="C48" s="17">
        <v>707756128</v>
      </c>
      <c r="D48" s="6" t="s">
        <v>4311</v>
      </c>
      <c r="E48" s="6" t="s">
        <v>189</v>
      </c>
      <c r="F48" s="6"/>
      <c r="G48" s="6" t="s">
        <v>3420</v>
      </c>
      <c r="H48" s="17">
        <v>0</v>
      </c>
      <c r="I48" s="6" t="s">
        <v>100</v>
      </c>
      <c r="J48" s="19">
        <v>0</v>
      </c>
      <c r="K48" s="8">
        <v>0</v>
      </c>
      <c r="L48" s="7">
        <v>1497.0999999999999</v>
      </c>
      <c r="M48" s="7">
        <v>15460</v>
      </c>
      <c r="N48" s="7">
        <v>231.44999999999999</v>
      </c>
      <c r="O48" s="8">
        <v>4.2230000000000001E-05</v>
      </c>
      <c r="P48" s="8">
        <v>0.014</v>
      </c>
      <c r="Q48" s="8">
        <v>0.00010000000000000001</v>
      </c>
      <c r="R48" s="52"/>
    </row>
    <row r="49" spans="1:18" ht="12.75">
      <c r="A49" s="52"/>
      <c r="B49" s="6" t="s">
        <v>4344</v>
      </c>
      <c r="C49" s="17">
        <v>707785168</v>
      </c>
      <c r="D49" s="6" t="s">
        <v>4311</v>
      </c>
      <c r="E49" s="6" t="s">
        <v>189</v>
      </c>
      <c r="F49" s="6"/>
      <c r="G49" s="6"/>
      <c r="H49" s="17">
        <v>0</v>
      </c>
      <c r="I49" s="6" t="s">
        <v>100</v>
      </c>
      <c r="J49" s="19">
        <v>0</v>
      </c>
      <c r="K49" s="8">
        <v>0</v>
      </c>
      <c r="L49" s="7">
        <v>1277.3599999999999</v>
      </c>
      <c r="M49" s="7">
        <v>15460</v>
      </c>
      <c r="N49" s="7">
        <v>197.47999999999999</v>
      </c>
      <c r="O49" s="8">
        <v>3.6029999999999999E-05</v>
      </c>
      <c r="P49" s="8">
        <v>0.011900000000000001</v>
      </c>
      <c r="Q49" s="8">
        <v>0.00010000000000000001</v>
      </c>
      <c r="R49" s="52"/>
    </row>
    <row r="50" spans="1:18" ht="12.75">
      <c r="A50" s="52"/>
      <c r="B50" s="6" t="s">
        <v>4345</v>
      </c>
      <c r="C50" s="17">
        <v>707764395</v>
      </c>
      <c r="D50" s="6" t="s">
        <v>4311</v>
      </c>
      <c r="E50" s="6" t="s">
        <v>189</v>
      </c>
      <c r="F50" s="6"/>
      <c r="G50" s="6"/>
      <c r="H50" s="17">
        <v>0</v>
      </c>
      <c r="I50" s="6" t="s">
        <v>100</v>
      </c>
      <c r="J50" s="19">
        <v>0</v>
      </c>
      <c r="K50" s="8">
        <v>0</v>
      </c>
      <c r="L50" s="7">
        <v>339.44</v>
      </c>
      <c r="M50" s="7">
        <v>15460</v>
      </c>
      <c r="N50" s="7">
        <v>52.479999999999997</v>
      </c>
      <c r="O50" s="8">
        <v>9.5699999999999999E-06</v>
      </c>
      <c r="P50" s="8">
        <v>0.0032000000000000002</v>
      </c>
      <c r="Q50" s="8">
        <v>0</v>
      </c>
      <c r="R50" s="52"/>
    </row>
    <row r="51" spans="1:18" ht="12.75">
      <c r="A51" s="52"/>
      <c r="B51" s="13" t="s">
        <v>3281</v>
      </c>
      <c r="C51" s="14"/>
      <c r="D51" s="13"/>
      <c r="E51" s="13"/>
      <c r="F51" s="13"/>
      <c r="G51" s="13"/>
      <c r="I51" s="13"/>
      <c r="L51" s="15">
        <v>0</v>
      </c>
      <c r="N51" s="15">
        <v>0</v>
      </c>
      <c r="P51" s="16">
        <v>0</v>
      </c>
      <c r="Q51" s="16">
        <v>0</v>
      </c>
      <c r="R51" s="52"/>
    </row>
    <row r="52" spans="1:18" ht="12.75">
      <c r="A52" s="52"/>
      <c r="B52" s="13" t="s">
        <v>3282</v>
      </c>
      <c r="C52" s="14"/>
      <c r="D52" s="13"/>
      <c r="E52" s="13"/>
      <c r="F52" s="13"/>
      <c r="G52" s="13"/>
      <c r="H52" s="14">
        <v>0</v>
      </c>
      <c r="I52" s="13"/>
      <c r="K52" s="16">
        <v>0</v>
      </c>
      <c r="L52" s="15">
        <v>0</v>
      </c>
      <c r="N52" s="15">
        <v>0</v>
      </c>
      <c r="P52" s="16">
        <v>0</v>
      </c>
      <c r="Q52" s="16">
        <v>0</v>
      </c>
      <c r="R52" s="52"/>
    </row>
    <row r="53" spans="1:18" ht="12.75">
      <c r="A53" s="52"/>
      <c r="B53" s="13" t="s">
        <v>3283</v>
      </c>
      <c r="C53" s="14"/>
      <c r="D53" s="13"/>
      <c r="E53" s="13"/>
      <c r="F53" s="13"/>
      <c r="G53" s="13"/>
      <c r="H53" s="14">
        <v>0</v>
      </c>
      <c r="I53" s="13"/>
      <c r="K53" s="16">
        <v>0</v>
      </c>
      <c r="L53" s="15">
        <v>0</v>
      </c>
      <c r="N53" s="15">
        <v>0</v>
      </c>
      <c r="P53" s="16">
        <v>0</v>
      </c>
      <c r="Q53" s="16">
        <v>0</v>
      </c>
      <c r="R53" s="52"/>
    </row>
    <row r="54" spans="1:18" ht="12.75">
      <c r="A54" s="52"/>
      <c r="B54" s="13" t="s">
        <v>3284</v>
      </c>
      <c r="C54" s="14"/>
      <c r="D54" s="13"/>
      <c r="E54" s="13"/>
      <c r="F54" s="13"/>
      <c r="G54" s="13"/>
      <c r="H54" s="14">
        <v>0</v>
      </c>
      <c r="I54" s="13"/>
      <c r="K54" s="16">
        <v>0</v>
      </c>
      <c r="L54" s="15">
        <v>0</v>
      </c>
      <c r="N54" s="15">
        <v>0</v>
      </c>
      <c r="P54" s="16">
        <v>0</v>
      </c>
      <c r="Q54" s="16">
        <v>0</v>
      </c>
      <c r="R54" s="52"/>
    </row>
    <row r="55" spans="1:18" ht="12.75">
      <c r="A55" s="52"/>
      <c r="B55" s="13" t="s">
        <v>3285</v>
      </c>
      <c r="C55" s="14"/>
      <c r="D55" s="13"/>
      <c r="E55" s="13"/>
      <c r="F55" s="13"/>
      <c r="G55" s="13"/>
      <c r="H55" s="14">
        <v>0</v>
      </c>
      <c r="I55" s="13"/>
      <c r="K55" s="16">
        <v>0</v>
      </c>
      <c r="L55" s="15">
        <v>0</v>
      </c>
      <c r="N55" s="15">
        <v>0</v>
      </c>
      <c r="P55" s="16">
        <v>0</v>
      </c>
      <c r="Q55" s="16">
        <v>0</v>
      </c>
      <c r="R55" s="52"/>
    </row>
    <row r="56" spans="1:18" ht="12.75">
      <c r="A56" s="52"/>
      <c r="B56" s="3" t="s">
        <v>190</v>
      </c>
      <c r="C56" s="12"/>
      <c r="D56" s="3"/>
      <c r="E56" s="3"/>
      <c r="F56" s="3"/>
      <c r="G56" s="3"/>
      <c r="I56" s="3"/>
      <c r="L56" s="9">
        <v>162468.26000000001</v>
      </c>
      <c r="N56" s="9">
        <v>1402.4100000000001</v>
      </c>
      <c r="P56" s="10">
        <v>0.0848</v>
      </c>
      <c r="Q56" s="10">
        <v>0.00089999999999999998</v>
      </c>
      <c r="R56" s="52"/>
    </row>
    <row r="57" spans="1:18" ht="12.75">
      <c r="A57" s="52"/>
      <c r="B57" s="13" t="s">
        <v>3274</v>
      </c>
      <c r="C57" s="14"/>
      <c r="D57" s="13"/>
      <c r="E57" s="13"/>
      <c r="F57" s="13"/>
      <c r="G57" s="13"/>
      <c r="H57" s="14">
        <v>0</v>
      </c>
      <c r="I57" s="13"/>
      <c r="K57" s="16">
        <v>0</v>
      </c>
      <c r="L57" s="15">
        <v>0</v>
      </c>
      <c r="N57" s="15">
        <v>0</v>
      </c>
      <c r="P57" s="16">
        <v>0</v>
      </c>
      <c r="Q57" s="16">
        <v>0</v>
      </c>
      <c r="R57" s="52"/>
    </row>
    <row r="58" spans="1:18" ht="12.75">
      <c r="A58" s="52"/>
      <c r="B58" s="13" t="s">
        <v>3280</v>
      </c>
      <c r="C58" s="14"/>
      <c r="D58" s="13"/>
      <c r="E58" s="13"/>
      <c r="F58" s="13"/>
      <c r="G58" s="13"/>
      <c r="H58" s="14">
        <v>0</v>
      </c>
      <c r="I58" s="13"/>
      <c r="K58" s="16">
        <v>0</v>
      </c>
      <c r="L58" s="15">
        <v>162468.26000000001</v>
      </c>
      <c r="N58" s="15">
        <v>1402.4100000000001</v>
      </c>
      <c r="P58" s="16">
        <v>0.0848</v>
      </c>
      <c r="Q58" s="16">
        <v>0.00089999999999999998</v>
      </c>
      <c r="R58" s="52"/>
    </row>
    <row r="59" spans="1:18" ht="12.75">
      <c r="A59" s="52"/>
      <c r="B59" s="6" t="s">
        <v>4346</v>
      </c>
      <c r="C59" s="17" t="s">
        <v>4347</v>
      </c>
      <c r="D59" s="6" t="s">
        <v>4311</v>
      </c>
      <c r="E59" s="6" t="s">
        <v>261</v>
      </c>
      <c r="F59" s="6" t="s">
        <v>251</v>
      </c>
      <c r="G59" s="6"/>
      <c r="H59" s="17">
        <v>0</v>
      </c>
      <c r="I59" s="6" t="s">
        <v>100</v>
      </c>
      <c r="J59" s="19">
        <v>0</v>
      </c>
      <c r="K59" s="8">
        <v>0</v>
      </c>
      <c r="L59" s="7">
        <v>35268.160000000003</v>
      </c>
      <c r="M59" s="7">
        <v>1996</v>
      </c>
      <c r="N59" s="7">
        <v>703.95000000000005</v>
      </c>
      <c r="O59" s="8">
        <v>2.851E-05</v>
      </c>
      <c r="P59" s="8">
        <v>0.042599999999999999</v>
      </c>
      <c r="Q59" s="8">
        <v>0.00040000000000000002</v>
      </c>
      <c r="R59" s="52"/>
    </row>
    <row r="60" spans="1:18" ht="12.75">
      <c r="A60" s="52"/>
      <c r="B60" s="6" t="s">
        <v>4348</v>
      </c>
      <c r="C60" s="17" t="s">
        <v>4349</v>
      </c>
      <c r="D60" s="6" t="s">
        <v>4311</v>
      </c>
      <c r="E60" s="6" t="s">
        <v>910</v>
      </c>
      <c r="F60" s="6" t="s">
        <v>286</v>
      </c>
      <c r="G60" s="22">
        <v>44111</v>
      </c>
      <c r="H60" s="17">
        <v>0.93999999999999995</v>
      </c>
      <c r="I60" s="6" t="s">
        <v>100</v>
      </c>
      <c r="J60" s="19">
        <v>0</v>
      </c>
      <c r="K60" s="8">
        <v>0</v>
      </c>
      <c r="L60" s="7">
        <v>127200.09</v>
      </c>
      <c r="M60" s="7">
        <v>549.10000000000002</v>
      </c>
      <c r="N60" s="7">
        <v>698.46000000000004</v>
      </c>
      <c r="O60" s="8">
        <v>4.6E-05</v>
      </c>
      <c r="P60" s="8">
        <v>0.042200000000000001</v>
      </c>
      <c r="Q60" s="8">
        <v>0.00040000000000000002</v>
      </c>
      <c r="R60" s="52"/>
    </row>
    <row r="61" spans="1:18" ht="12.75">
      <c r="A61" s="52"/>
      <c r="B61" s="13" t="s">
        <v>3281</v>
      </c>
      <c r="C61" s="14"/>
      <c r="D61" s="13"/>
      <c r="E61" s="13"/>
      <c r="F61" s="13"/>
      <c r="G61" s="13"/>
      <c r="I61" s="13"/>
      <c r="L61" s="15">
        <v>0</v>
      </c>
      <c r="N61" s="15">
        <v>0</v>
      </c>
      <c r="P61" s="16">
        <v>0</v>
      </c>
      <c r="Q61" s="16">
        <v>0</v>
      </c>
      <c r="R61" s="52"/>
    </row>
    <row r="62" spans="1:18" ht="12.75">
      <c r="A62" s="52"/>
      <c r="B62" s="13" t="s">
        <v>3282</v>
      </c>
      <c r="C62" s="14"/>
      <c r="D62" s="13"/>
      <c r="E62" s="13"/>
      <c r="F62" s="13"/>
      <c r="G62" s="13"/>
      <c r="H62" s="14">
        <v>0</v>
      </c>
      <c r="I62" s="13"/>
      <c r="K62" s="16">
        <v>0</v>
      </c>
      <c r="L62" s="15">
        <v>0</v>
      </c>
      <c r="N62" s="15">
        <v>0</v>
      </c>
      <c r="P62" s="16">
        <v>0</v>
      </c>
      <c r="Q62" s="16">
        <v>0</v>
      </c>
      <c r="R62" s="52"/>
    </row>
    <row r="63" spans="1:18" ht="12.75">
      <c r="A63" s="52"/>
      <c r="B63" s="13" t="s">
        <v>3283</v>
      </c>
      <c r="C63" s="14"/>
      <c r="D63" s="13"/>
      <c r="E63" s="13"/>
      <c r="F63" s="13"/>
      <c r="G63" s="13"/>
      <c r="H63" s="14">
        <v>0</v>
      </c>
      <c r="I63" s="13"/>
      <c r="K63" s="16">
        <v>0</v>
      </c>
      <c r="L63" s="15">
        <v>0</v>
      </c>
      <c r="N63" s="15">
        <v>0</v>
      </c>
      <c r="P63" s="16">
        <v>0</v>
      </c>
      <c r="Q63" s="16">
        <v>0</v>
      </c>
      <c r="R63" s="52"/>
    </row>
    <row r="64" spans="1:18" ht="12.75">
      <c r="A64" s="52"/>
      <c r="B64" s="13" t="s">
        <v>3284</v>
      </c>
      <c r="C64" s="14"/>
      <c r="D64" s="13"/>
      <c r="E64" s="13"/>
      <c r="F64" s="13"/>
      <c r="G64" s="13"/>
      <c r="H64" s="14">
        <v>0</v>
      </c>
      <c r="I64" s="13"/>
      <c r="K64" s="16">
        <v>0</v>
      </c>
      <c r="L64" s="15">
        <v>0</v>
      </c>
      <c r="N64" s="15">
        <v>0</v>
      </c>
      <c r="P64" s="16">
        <v>0</v>
      </c>
      <c r="Q64" s="16">
        <v>0</v>
      </c>
      <c r="R64" s="52"/>
    </row>
    <row r="65" spans="1:18" ht="12.75">
      <c r="A65" s="52"/>
      <c r="B65" s="13" t="s">
        <v>3285</v>
      </c>
      <c r="C65" s="14"/>
      <c r="D65" s="13"/>
      <c r="E65" s="13"/>
      <c r="F65" s="13"/>
      <c r="G65" s="13"/>
      <c r="H65" s="14">
        <v>0</v>
      </c>
      <c r="I65" s="13"/>
      <c r="K65" s="16">
        <v>0</v>
      </c>
      <c r="L65" s="15">
        <v>0</v>
      </c>
      <c r="N65" s="15">
        <v>0</v>
      </c>
      <c r="P65" s="16">
        <v>0</v>
      </c>
      <c r="Q65" s="16">
        <v>0</v>
      </c>
      <c r="R65" s="52"/>
    </row>
    <row r="66" spans="1:18" ht="12.75">
      <c r="A66" s="52"/>
      <c r="B66" s="6" t="s">
        <v>191</v>
      </c>
      <c r="R66" s="52"/>
    </row>
    <row r="67" spans="2:17" ht="12.75">
      <c r="B67" s="51" t="s">
        <v>4688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2:9" ht="12.75">
      <c r="B68" s="6"/>
      <c r="C68" s="17"/>
      <c r="D68" s="6"/>
      <c r="E68" s="6"/>
      <c r="F68" s="6"/>
      <c r="G68" s="6"/>
      <c r="I68" s="6"/>
    </row>
    <row r="69" spans="2:2" ht="12.75">
      <c r="B69" s="5" t="s">
        <v>4701</v>
      </c>
    </row>
    <row r="70" spans="2:2" ht="12.75">
      <c r="B70" s="5" t="s">
        <v>4697</v>
      </c>
    </row>
    <row r="71" spans="2:2" ht="12.75">
      <c r="B71" s="5" t="s">
        <v>4698</v>
      </c>
    </row>
    <row r="72" spans="2:2" ht="12.75">
      <c r="B72" s="5" t="s">
        <v>4699</v>
      </c>
    </row>
    <row r="73" spans="2:2" ht="12.75">
      <c r="B73" t="s">
        <v>4700</v>
      </c>
    </row>
  </sheetData>
  <mergeCells count="4">
    <mergeCell ref="B6:Q6"/>
    <mergeCell ref="A7:A66"/>
    <mergeCell ref="B67:Q67"/>
    <mergeCell ref="R7:R66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6f9329b-0bf0-4b81-adb6-450db5a80bcd}">
  <sheetPr codeName="גיליון22"/>
  <dimension ref="A1:S383"/>
  <sheetViews>
    <sheetView rightToLeft="1" workbookViewId="0" topLeftCell="B1">
      <selection pane="topLeft" activeCell="B8" sqref="B8:R375"/>
    </sheetView>
  </sheetViews>
  <sheetFormatPr defaultColWidth="9.14428571428571" defaultRowHeight="12.75"/>
  <cols>
    <col min="2" max="2" width="46.7142857142857" customWidth="1"/>
    <col min="3" max="3" width="20.7142857142857" customWidth="1"/>
    <col min="4" max="4" width="12.7142857142857" customWidth="1"/>
    <col min="5" max="5" width="14.7142857142857" customWidth="1"/>
    <col min="6" max="6" width="10.7142857142857" customWidth="1"/>
    <col min="7" max="7" width="14.7142857142857" customWidth="1"/>
    <col min="8" max="8" width="12.7142857142857" customWidth="1"/>
    <col min="9" max="9" width="11.8571428571429" customWidth="1"/>
    <col min="10" max="10" width="36.7142857142857" customWidth="1"/>
    <col min="11" max="11" width="15.7142857142857" customWidth="1"/>
    <col min="12" max="12" width="18.5714285714286" customWidth="1"/>
    <col min="13" max="13" width="20.4285714285714" customWidth="1"/>
    <col min="14" max="14" width="16.7142857142857" customWidth="1"/>
    <col min="15" max="15" width="12.5714285714286" customWidth="1"/>
    <col min="16" max="16" width="20" customWidth="1"/>
    <col min="17" max="17" width="30.1428571428571" customWidth="1"/>
    <col min="18" max="18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8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9" ht="15.75">
      <c r="A7" s="52" t="s">
        <v>4686</v>
      </c>
      <c r="B7" s="2" t="s">
        <v>4350</v>
      </c>
      <c r="S7" s="52" t="s">
        <v>4687</v>
      </c>
    </row>
    <row r="8" spans="1:19" ht="13.5" thickBot="1">
      <c r="A8" s="52"/>
      <c r="B8" s="4" t="s">
        <v>88</v>
      </c>
      <c r="C8" s="4" t="s">
        <v>4351</v>
      </c>
      <c r="D8" s="4" t="s">
        <v>89</v>
      </c>
      <c r="E8" s="4" t="s">
        <v>90</v>
      </c>
      <c r="F8" s="4" t="s">
        <v>91</v>
      </c>
      <c r="G8" s="4" t="s">
        <v>195</v>
      </c>
      <c r="H8" s="4" t="s">
        <v>92</v>
      </c>
      <c r="I8" s="4" t="s">
        <v>4707</v>
      </c>
      <c r="J8" s="4" t="s">
        <v>4352</v>
      </c>
      <c r="K8" s="4" t="s">
        <v>93</v>
      </c>
      <c r="L8" s="4" t="s">
        <v>4702</v>
      </c>
      <c r="M8" s="4" t="s">
        <v>4703</v>
      </c>
      <c r="N8" s="4" t="s">
        <v>4714</v>
      </c>
      <c r="O8" s="4" t="s">
        <v>4709</v>
      </c>
      <c r="P8" s="4" t="s">
        <v>4716</v>
      </c>
      <c r="Q8" s="4" t="s">
        <v>4712</v>
      </c>
      <c r="R8" s="4" t="s">
        <v>4713</v>
      </c>
      <c r="S8" s="52"/>
    </row>
    <row r="9" spans="1:19" ht="13.5" thickTop="1">
      <c r="A9" s="52"/>
      <c r="B9" s="3" t="s">
        <v>4353</v>
      </c>
      <c r="C9" s="3"/>
      <c r="D9" s="12"/>
      <c r="E9" s="3"/>
      <c r="F9" s="3"/>
      <c r="G9" s="3"/>
      <c r="H9" s="3"/>
      <c r="I9" s="12">
        <v>3.6499999999999999</v>
      </c>
      <c r="J9" s="3"/>
      <c r="K9" s="3"/>
      <c r="M9" s="10">
        <v>0.026800000000000001</v>
      </c>
      <c r="N9" s="9">
        <v>93250332.739999995</v>
      </c>
      <c r="P9" s="9">
        <v>121335.59</v>
      </c>
      <c r="Q9" s="10">
        <v>1</v>
      </c>
      <c r="R9" s="10">
        <v>0.074300000000000005</v>
      </c>
      <c r="S9" s="52"/>
    </row>
    <row r="10" spans="1:19" ht="12.75">
      <c r="A10" s="52"/>
      <c r="B10" s="3" t="s">
        <v>4354</v>
      </c>
      <c r="C10" s="3"/>
      <c r="D10" s="12"/>
      <c r="E10" s="3"/>
      <c r="F10" s="3"/>
      <c r="G10" s="3"/>
      <c r="H10" s="3"/>
      <c r="I10" s="12">
        <v>3.8300000000000001</v>
      </c>
      <c r="J10" s="3"/>
      <c r="K10" s="3"/>
      <c r="M10" s="10">
        <v>0.020799999999999999</v>
      </c>
      <c r="N10" s="9">
        <v>91793329.900000006</v>
      </c>
      <c r="P10" s="9">
        <v>101125.17</v>
      </c>
      <c r="Q10" s="10">
        <v>0.83340000000000003</v>
      </c>
      <c r="R10" s="10">
        <v>0.061899999999999997</v>
      </c>
      <c r="S10" s="52"/>
    </row>
    <row r="11" spans="1:19" ht="12.75">
      <c r="A11" s="52"/>
      <c r="B11" s="13" t="s">
        <v>4355</v>
      </c>
      <c r="C11" s="13"/>
      <c r="D11" s="14"/>
      <c r="E11" s="13"/>
      <c r="F11" s="13"/>
      <c r="G11" s="13"/>
      <c r="H11" s="13"/>
      <c r="I11" s="14">
        <v>2.5899999999999999</v>
      </c>
      <c r="J11" s="13"/>
      <c r="K11" s="13"/>
      <c r="M11" s="16">
        <v>0.0132</v>
      </c>
      <c r="N11" s="15">
        <v>53361273.460000001</v>
      </c>
      <c r="P11" s="15">
        <v>53997.82</v>
      </c>
      <c r="Q11" s="16">
        <v>0.44500000000000001</v>
      </c>
      <c r="R11" s="16">
        <v>0.033099999999999997</v>
      </c>
      <c r="S11" s="52"/>
    </row>
    <row r="12" spans="1:19" ht="12.75">
      <c r="A12" s="52"/>
      <c r="B12" s="6" t="s">
        <v>4356</v>
      </c>
      <c r="C12" s="6" t="s">
        <v>4357</v>
      </c>
      <c r="D12" s="17">
        <v>300573086</v>
      </c>
      <c r="E12" s="6"/>
      <c r="F12" s="6" t="s">
        <v>336</v>
      </c>
      <c r="G12" s="22">
        <v>44165</v>
      </c>
      <c r="H12" s="6" t="s">
        <v>99</v>
      </c>
      <c r="I12" s="17">
        <v>2.5899999999999999</v>
      </c>
      <c r="J12" s="6" t="s">
        <v>254</v>
      </c>
      <c r="K12" s="6" t="s">
        <v>100</v>
      </c>
      <c r="L12" s="19">
        <v>0</v>
      </c>
      <c r="M12" s="8">
        <v>0.0132</v>
      </c>
      <c r="N12" s="7">
        <v>53361273.460000001</v>
      </c>
      <c r="O12" s="7">
        <v>101.19</v>
      </c>
      <c r="P12" s="7">
        <v>53997.82</v>
      </c>
      <c r="Q12" s="8">
        <v>0.44500000000000001</v>
      </c>
      <c r="R12" s="8">
        <v>0.033099999999999997</v>
      </c>
      <c r="S12" s="52"/>
    </row>
    <row r="13" spans="1:19" ht="12.75">
      <c r="A13" s="52"/>
      <c r="B13" s="13" t="s">
        <v>4358</v>
      </c>
      <c r="C13" s="13"/>
      <c r="D13" s="14"/>
      <c r="E13" s="13"/>
      <c r="F13" s="13"/>
      <c r="G13" s="13"/>
      <c r="H13" s="13"/>
      <c r="I13" s="14">
        <v>9.3399999999999999</v>
      </c>
      <c r="J13" s="13"/>
      <c r="K13" s="13"/>
      <c r="M13" s="16">
        <v>0.029399999999999999</v>
      </c>
      <c r="N13" s="15">
        <v>4048100.3399999999</v>
      </c>
      <c r="P13" s="15">
        <v>4674.96</v>
      </c>
      <c r="Q13" s="16">
        <v>0.0385</v>
      </c>
      <c r="R13" s="16">
        <v>0.0028999999999999998</v>
      </c>
      <c r="S13" s="52"/>
    </row>
    <row r="14" spans="1:19" ht="12.75">
      <c r="A14" s="52"/>
      <c r="B14" s="6" t="s">
        <v>4596</v>
      </c>
      <c r="C14" s="6" t="s">
        <v>4357</v>
      </c>
      <c r="D14" s="17">
        <v>707694279</v>
      </c>
      <c r="E14" s="18"/>
      <c r="F14" s="6" t="s">
        <v>189</v>
      </c>
      <c r="G14" s="6" t="s">
        <v>3420</v>
      </c>
      <c r="H14" s="6" t="s">
        <v>273</v>
      </c>
      <c r="I14" s="17">
        <v>8.0899999999999999</v>
      </c>
      <c r="J14" s="6" t="s">
        <v>297</v>
      </c>
      <c r="K14" s="6" t="s">
        <v>100</v>
      </c>
      <c r="L14" s="23">
        <v>0.0378</v>
      </c>
      <c r="M14" s="8">
        <v>0.038399999999999997</v>
      </c>
      <c r="N14" s="7">
        <v>83330.5</v>
      </c>
      <c r="O14" s="7">
        <v>100.06</v>
      </c>
      <c r="P14" s="7">
        <v>83.379999999999995</v>
      </c>
      <c r="Q14" s="8">
        <v>0.00069999999999999999</v>
      </c>
      <c r="R14" s="8">
        <v>0.00010000000000000001</v>
      </c>
      <c r="S14" s="52"/>
    </row>
    <row r="15" spans="1:19" ht="12.75">
      <c r="A15" s="52"/>
      <c r="B15" s="6" t="s">
        <v>4597</v>
      </c>
      <c r="C15" s="6" t="s">
        <v>4357</v>
      </c>
      <c r="D15" s="17">
        <v>707712709</v>
      </c>
      <c r="E15" s="18"/>
      <c r="F15" s="6" t="s">
        <v>189</v>
      </c>
      <c r="G15" s="6" t="s">
        <v>4359</v>
      </c>
      <c r="H15" s="6" t="s">
        <v>273</v>
      </c>
      <c r="I15" s="17">
        <v>10.07</v>
      </c>
      <c r="J15" s="6" t="s">
        <v>297</v>
      </c>
      <c r="K15" s="6" t="s">
        <v>100</v>
      </c>
      <c r="L15" s="23">
        <v>0.036499999999999998</v>
      </c>
      <c r="M15" s="8">
        <v>0.030599999999999999</v>
      </c>
      <c r="N15" s="7">
        <v>374852.56</v>
      </c>
      <c r="O15" s="7">
        <v>106.45999999999999</v>
      </c>
      <c r="P15" s="7">
        <v>399.06999999999999</v>
      </c>
      <c r="Q15" s="8">
        <v>0.0033</v>
      </c>
      <c r="R15" s="8">
        <v>0.00020000000000000001</v>
      </c>
      <c r="S15" s="52"/>
    </row>
    <row r="16" spans="1:19" ht="12.75">
      <c r="A16" s="52"/>
      <c r="B16" s="6" t="s">
        <v>4596</v>
      </c>
      <c r="C16" s="6" t="s">
        <v>4357</v>
      </c>
      <c r="D16" s="17">
        <v>707694287</v>
      </c>
      <c r="E16" s="18"/>
      <c r="F16" s="6" t="s">
        <v>189</v>
      </c>
      <c r="G16" s="6" t="s">
        <v>3420</v>
      </c>
      <c r="H16" s="6" t="s">
        <v>273</v>
      </c>
      <c r="I16" s="17">
        <v>7.5599999999999996</v>
      </c>
      <c r="J16" s="6" t="s">
        <v>297</v>
      </c>
      <c r="K16" s="6" t="s">
        <v>100</v>
      </c>
      <c r="L16" s="23">
        <v>0.047199999999999999</v>
      </c>
      <c r="M16" s="8">
        <v>0.023599999999999999</v>
      </c>
      <c r="N16" s="7">
        <v>181060.14000000001</v>
      </c>
      <c r="O16" s="7">
        <v>123.93000000000001</v>
      </c>
      <c r="P16" s="7">
        <v>224.38999999999999</v>
      </c>
      <c r="Q16" s="8">
        <v>0.0018</v>
      </c>
      <c r="R16" s="8">
        <v>0.00010000000000000001</v>
      </c>
      <c r="S16" s="52"/>
    </row>
    <row r="17" spans="1:19" ht="12.75">
      <c r="A17" s="52"/>
      <c r="B17" s="6" t="s">
        <v>4596</v>
      </c>
      <c r="C17" s="6" t="s">
        <v>4357</v>
      </c>
      <c r="D17" s="17">
        <v>707694295</v>
      </c>
      <c r="E17" s="18"/>
      <c r="F17" s="6" t="s">
        <v>189</v>
      </c>
      <c r="G17" s="6" t="s">
        <v>3420</v>
      </c>
      <c r="H17" s="6" t="s">
        <v>273</v>
      </c>
      <c r="I17" s="17">
        <v>7.5199999999999996</v>
      </c>
      <c r="J17" s="6" t="s">
        <v>297</v>
      </c>
      <c r="K17" s="6" t="s">
        <v>100</v>
      </c>
      <c r="L17" s="23">
        <v>0.029999999999999999</v>
      </c>
      <c r="M17" s="8">
        <v>0.0275</v>
      </c>
      <c r="N17" s="7">
        <v>236018.64999999999</v>
      </c>
      <c r="O17" s="7">
        <v>102.14</v>
      </c>
      <c r="P17" s="7">
        <v>241.06999999999999</v>
      </c>
      <c r="Q17" s="8">
        <v>0.002</v>
      </c>
      <c r="R17" s="8">
        <v>0.00010000000000000001</v>
      </c>
      <c r="S17" s="52"/>
    </row>
    <row r="18" spans="1:19" ht="12.75">
      <c r="A18" s="52"/>
      <c r="B18" s="6" t="s">
        <v>4597</v>
      </c>
      <c r="C18" s="6" t="s">
        <v>4357</v>
      </c>
      <c r="D18" s="17">
        <v>707712717</v>
      </c>
      <c r="E18" s="18"/>
      <c r="F18" s="6" t="s">
        <v>189</v>
      </c>
      <c r="G18" s="6" t="s">
        <v>4359</v>
      </c>
      <c r="H18" s="6" t="s">
        <v>273</v>
      </c>
      <c r="I18" s="17">
        <v>8.6300000000000008</v>
      </c>
      <c r="J18" s="6" t="s">
        <v>297</v>
      </c>
      <c r="K18" s="6" t="s">
        <v>100</v>
      </c>
      <c r="L18" s="23">
        <v>0.049500000000000002</v>
      </c>
      <c r="M18" s="8">
        <v>0.035000000000000003</v>
      </c>
      <c r="N18" s="7">
        <v>227854.28</v>
      </c>
      <c r="O18" s="7">
        <v>113.31</v>
      </c>
      <c r="P18" s="7">
        <v>258.18000000000001</v>
      </c>
      <c r="Q18" s="8">
        <v>0.0020999999999999999</v>
      </c>
      <c r="R18" s="8">
        <v>0.00020000000000000001</v>
      </c>
      <c r="S18" s="52"/>
    </row>
    <row r="19" spans="1:19" ht="12.75">
      <c r="A19" s="52"/>
      <c r="B19" s="6" t="s">
        <v>4597</v>
      </c>
      <c r="C19" s="6" t="s">
        <v>4357</v>
      </c>
      <c r="D19" s="17">
        <v>707712725</v>
      </c>
      <c r="E19" s="18"/>
      <c r="F19" s="6" t="s">
        <v>189</v>
      </c>
      <c r="G19" s="6" t="s">
        <v>4359</v>
      </c>
      <c r="H19" s="6" t="s">
        <v>273</v>
      </c>
      <c r="I19" s="17">
        <v>7.4500000000000002</v>
      </c>
      <c r="J19" s="6" t="s">
        <v>297</v>
      </c>
      <c r="K19" s="6" t="s">
        <v>100</v>
      </c>
      <c r="L19" s="23">
        <v>0.051799999999999999</v>
      </c>
      <c r="M19" s="8">
        <v>0.035999999999999997</v>
      </c>
      <c r="N19" s="7">
        <v>282359.08000000002</v>
      </c>
      <c r="O19" s="7">
        <v>112.45</v>
      </c>
      <c r="P19" s="7">
        <v>317.50999999999999</v>
      </c>
      <c r="Q19" s="8">
        <v>0.0025999999999999999</v>
      </c>
      <c r="R19" s="8">
        <v>0.00020000000000000001</v>
      </c>
      <c r="S19" s="52"/>
    </row>
    <row r="20" spans="1:19" ht="12.75">
      <c r="A20" s="52"/>
      <c r="B20" s="6" t="s">
        <v>4596</v>
      </c>
      <c r="C20" s="6" t="s">
        <v>4357</v>
      </c>
      <c r="D20" s="17">
        <v>707775698</v>
      </c>
      <c r="E20" s="18"/>
      <c r="F20" s="6" t="s">
        <v>189</v>
      </c>
      <c r="G20" s="6" t="s">
        <v>3582</v>
      </c>
      <c r="H20" s="6" t="s">
        <v>273</v>
      </c>
      <c r="I20" s="17">
        <v>11.060000000000001</v>
      </c>
      <c r="J20" s="6" t="s">
        <v>297</v>
      </c>
      <c r="K20" s="6" t="s">
        <v>100</v>
      </c>
      <c r="L20" s="19">
        <v>0</v>
      </c>
      <c r="M20" s="8">
        <v>0.031</v>
      </c>
      <c r="N20" s="7">
        <v>21984.650000000001</v>
      </c>
      <c r="O20" s="7">
        <v>104.89</v>
      </c>
      <c r="P20" s="7">
        <v>23.059999999999999</v>
      </c>
      <c r="Q20" s="8">
        <v>0.00020000000000000001</v>
      </c>
      <c r="R20" s="8">
        <v>0</v>
      </c>
      <c r="S20" s="52"/>
    </row>
    <row r="21" spans="1:19" ht="12.75">
      <c r="A21" s="52"/>
      <c r="B21" s="6" t="s">
        <v>4596</v>
      </c>
      <c r="C21" s="6" t="s">
        <v>4357</v>
      </c>
      <c r="D21" s="17">
        <v>707694303</v>
      </c>
      <c r="E21" s="18"/>
      <c r="F21" s="6" t="s">
        <v>189</v>
      </c>
      <c r="G21" s="6" t="s">
        <v>3420</v>
      </c>
      <c r="H21" s="6" t="s">
        <v>273</v>
      </c>
      <c r="I21" s="17">
        <v>7.3799999999999999</v>
      </c>
      <c r="J21" s="6" t="s">
        <v>297</v>
      </c>
      <c r="K21" s="6" t="s">
        <v>100</v>
      </c>
      <c r="L21" s="23">
        <v>0.028799999999999999</v>
      </c>
      <c r="M21" s="8">
        <v>0.0281</v>
      </c>
      <c r="N21" s="7">
        <v>67483.190000000002</v>
      </c>
      <c r="O21" s="7">
        <v>100.77</v>
      </c>
      <c r="P21" s="7">
        <v>68</v>
      </c>
      <c r="Q21" s="8">
        <v>0.00059999999999999995</v>
      </c>
      <c r="R21" s="8">
        <v>0</v>
      </c>
      <c r="S21" s="52"/>
    </row>
    <row r="22" spans="1:19" ht="12.75">
      <c r="A22" s="52"/>
      <c r="B22" s="6" t="s">
        <v>4597</v>
      </c>
      <c r="C22" s="6" t="s">
        <v>4357</v>
      </c>
      <c r="D22" s="17">
        <v>707712733</v>
      </c>
      <c r="E22" s="18"/>
      <c r="F22" s="6" t="s">
        <v>189</v>
      </c>
      <c r="G22" s="6" t="s">
        <v>4359</v>
      </c>
      <c r="H22" s="6" t="s">
        <v>273</v>
      </c>
      <c r="I22" s="17">
        <v>7.0800000000000001</v>
      </c>
      <c r="J22" s="6" t="s">
        <v>297</v>
      </c>
      <c r="K22" s="6" t="s">
        <v>100</v>
      </c>
      <c r="L22" s="23">
        <v>0.037199999999999997</v>
      </c>
      <c r="M22" s="8">
        <v>0.031300000000000001</v>
      </c>
      <c r="N22" s="7">
        <v>33252.379999999997</v>
      </c>
      <c r="O22" s="7">
        <v>104.51000000000001</v>
      </c>
      <c r="P22" s="7">
        <v>34.75</v>
      </c>
      <c r="Q22" s="8">
        <v>0.00029999999999999997</v>
      </c>
      <c r="R22" s="8">
        <v>0</v>
      </c>
      <c r="S22" s="52"/>
    </row>
    <row r="23" spans="1:19" ht="12.75">
      <c r="A23" s="52"/>
      <c r="B23" s="6" t="s">
        <v>4596</v>
      </c>
      <c r="C23" s="6" t="s">
        <v>4357</v>
      </c>
      <c r="D23" s="17">
        <v>707775706</v>
      </c>
      <c r="E23" s="18"/>
      <c r="F23" s="6" t="s">
        <v>189</v>
      </c>
      <c r="G23" s="6" t="s">
        <v>3582</v>
      </c>
      <c r="H23" s="6" t="s">
        <v>273</v>
      </c>
      <c r="I23" s="17">
        <v>10.42</v>
      </c>
      <c r="J23" s="6" t="s">
        <v>297</v>
      </c>
      <c r="K23" s="6" t="s">
        <v>100</v>
      </c>
      <c r="L23" s="19">
        <v>0</v>
      </c>
      <c r="M23" s="8">
        <v>0.036299999999999999</v>
      </c>
      <c r="N23" s="7">
        <v>344387.44</v>
      </c>
      <c r="O23" s="7">
        <v>114.29000000000001</v>
      </c>
      <c r="P23" s="7">
        <v>393.60000000000002</v>
      </c>
      <c r="Q23" s="8">
        <v>0.0032000000000000002</v>
      </c>
      <c r="R23" s="8">
        <v>0.00020000000000000001</v>
      </c>
      <c r="S23" s="52"/>
    </row>
    <row r="24" spans="1:19" ht="12.75">
      <c r="A24" s="52"/>
      <c r="B24" s="6" t="s">
        <v>4596</v>
      </c>
      <c r="C24" s="6" t="s">
        <v>4357</v>
      </c>
      <c r="D24" s="17">
        <v>707694311</v>
      </c>
      <c r="E24" s="18"/>
      <c r="F24" s="6" t="s">
        <v>189</v>
      </c>
      <c r="G24" s="6" t="s">
        <v>3420</v>
      </c>
      <c r="H24" s="6" t="s">
        <v>273</v>
      </c>
      <c r="I24" s="17">
        <v>5.1100000000000003</v>
      </c>
      <c r="J24" s="6" t="s">
        <v>297</v>
      </c>
      <c r="K24" s="6" t="s">
        <v>100</v>
      </c>
      <c r="L24" s="23">
        <v>0.045499999999999999</v>
      </c>
      <c r="M24" s="8">
        <v>0.036400000000000002</v>
      </c>
      <c r="N24" s="7">
        <v>116755.82000000001</v>
      </c>
      <c r="O24" s="7">
        <v>104.95</v>
      </c>
      <c r="P24" s="7">
        <v>122.54000000000001</v>
      </c>
      <c r="Q24" s="8">
        <v>0.001</v>
      </c>
      <c r="R24" s="8">
        <v>0.00010000000000000001</v>
      </c>
      <c r="S24" s="52"/>
    </row>
    <row r="25" spans="1:19" ht="12.75">
      <c r="A25" s="52"/>
      <c r="B25" s="6" t="s">
        <v>4596</v>
      </c>
      <c r="C25" s="6" t="s">
        <v>4357</v>
      </c>
      <c r="D25" s="17">
        <v>707775714</v>
      </c>
      <c r="E25" s="18"/>
      <c r="F25" s="6" t="s">
        <v>189</v>
      </c>
      <c r="G25" s="6" t="s">
        <v>3582</v>
      </c>
      <c r="H25" s="6" t="s">
        <v>273</v>
      </c>
      <c r="I25" s="17">
        <v>10.060000000000001</v>
      </c>
      <c r="J25" s="6" t="s">
        <v>297</v>
      </c>
      <c r="K25" s="6" t="s">
        <v>100</v>
      </c>
      <c r="L25" s="19">
        <v>0</v>
      </c>
      <c r="M25" s="8">
        <v>0.041500000000000002</v>
      </c>
      <c r="N25" s="7">
        <v>472100.54999999999</v>
      </c>
      <c r="O25" s="7">
        <v>111.94</v>
      </c>
      <c r="P25" s="7">
        <v>528.47000000000003</v>
      </c>
      <c r="Q25" s="8">
        <v>0.0044000000000000003</v>
      </c>
      <c r="R25" s="8">
        <v>0.00029999999999999997</v>
      </c>
      <c r="S25" s="52"/>
    </row>
    <row r="26" spans="1:19" ht="12.75">
      <c r="A26" s="52"/>
      <c r="B26" s="6" t="s">
        <v>4596</v>
      </c>
      <c r="C26" s="6" t="s">
        <v>4357</v>
      </c>
      <c r="D26" s="17">
        <v>707775722</v>
      </c>
      <c r="E26" s="18"/>
      <c r="F26" s="6" t="s">
        <v>189</v>
      </c>
      <c r="G26" s="6" t="s">
        <v>3582</v>
      </c>
      <c r="H26" s="6" t="s">
        <v>273</v>
      </c>
      <c r="I26" s="17">
        <v>11.35</v>
      </c>
      <c r="J26" s="6" t="s">
        <v>297</v>
      </c>
      <c r="K26" s="6" t="s">
        <v>100</v>
      </c>
      <c r="L26" s="19">
        <v>0</v>
      </c>
      <c r="M26" s="8">
        <v>0.025700000000000001</v>
      </c>
      <c r="N26" s="7">
        <v>595193.95999999996</v>
      </c>
      <c r="O26" s="7">
        <v>113.05</v>
      </c>
      <c r="P26" s="7">
        <v>672.87</v>
      </c>
      <c r="Q26" s="8">
        <v>0.0054999999999999997</v>
      </c>
      <c r="R26" s="8">
        <v>0.00040000000000000002</v>
      </c>
      <c r="S26" s="52"/>
    </row>
    <row r="27" spans="1:19" ht="12.75">
      <c r="A27" s="52"/>
      <c r="B27" s="6" t="s">
        <v>4596</v>
      </c>
      <c r="C27" s="6" t="s">
        <v>4357</v>
      </c>
      <c r="D27" s="17">
        <v>707775730</v>
      </c>
      <c r="E27" s="18"/>
      <c r="F27" s="6" t="s">
        <v>189</v>
      </c>
      <c r="G27" s="6" t="s">
        <v>3582</v>
      </c>
      <c r="H27" s="6" t="s">
        <v>273</v>
      </c>
      <c r="I27" s="17">
        <v>11.33</v>
      </c>
      <c r="J27" s="6" t="s">
        <v>297</v>
      </c>
      <c r="K27" s="6" t="s">
        <v>100</v>
      </c>
      <c r="L27" s="19">
        <v>0</v>
      </c>
      <c r="M27" s="8">
        <v>0.0229</v>
      </c>
      <c r="N27" s="7">
        <v>30109.259999999998</v>
      </c>
      <c r="O27" s="7">
        <v>131.38</v>
      </c>
      <c r="P27" s="7">
        <v>39.560000000000002</v>
      </c>
      <c r="Q27" s="8">
        <v>0.00029999999999999997</v>
      </c>
      <c r="R27" s="8">
        <v>0</v>
      </c>
      <c r="S27" s="52"/>
    </row>
    <row r="28" spans="1:19" ht="12.75">
      <c r="A28" s="52"/>
      <c r="B28" s="6" t="s">
        <v>4596</v>
      </c>
      <c r="C28" s="6" t="s">
        <v>4357</v>
      </c>
      <c r="D28" s="17">
        <v>707775748</v>
      </c>
      <c r="E28" s="18"/>
      <c r="F28" s="6" t="s">
        <v>189</v>
      </c>
      <c r="G28" s="6" t="s">
        <v>3582</v>
      </c>
      <c r="H28" s="6" t="s">
        <v>273</v>
      </c>
      <c r="I28" s="17">
        <v>11.08</v>
      </c>
      <c r="J28" s="6" t="s">
        <v>297</v>
      </c>
      <c r="K28" s="6" t="s">
        <v>100</v>
      </c>
      <c r="L28" s="19">
        <v>0</v>
      </c>
      <c r="M28" s="8">
        <v>0.026100000000000002</v>
      </c>
      <c r="N28" s="7">
        <v>189124.73000000001</v>
      </c>
      <c r="O28" s="7">
        <v>127.28</v>
      </c>
      <c r="P28" s="7">
        <v>240.72</v>
      </c>
      <c r="Q28" s="8">
        <v>0.002</v>
      </c>
      <c r="R28" s="8">
        <v>0.00010000000000000001</v>
      </c>
      <c r="S28" s="52"/>
    </row>
    <row r="29" spans="1:19" ht="12.75">
      <c r="A29" s="52"/>
      <c r="B29" s="6" t="s">
        <v>4597</v>
      </c>
      <c r="C29" s="6" t="s">
        <v>4357</v>
      </c>
      <c r="D29" s="17">
        <v>707712758</v>
      </c>
      <c r="E29" s="18"/>
      <c r="F29" s="6" t="s">
        <v>189</v>
      </c>
      <c r="G29" s="6" t="s">
        <v>4359</v>
      </c>
      <c r="H29" s="6" t="s">
        <v>273</v>
      </c>
      <c r="I29" s="17">
        <v>8.7200000000000006</v>
      </c>
      <c r="J29" s="6" t="s">
        <v>297</v>
      </c>
      <c r="K29" s="6" t="s">
        <v>100</v>
      </c>
      <c r="L29" s="23">
        <v>0.047300000000000002</v>
      </c>
      <c r="M29" s="8">
        <v>0.026100000000000002</v>
      </c>
      <c r="N29" s="7">
        <v>123364.03999999999</v>
      </c>
      <c r="O29" s="7">
        <v>125.29000000000001</v>
      </c>
      <c r="P29" s="7">
        <v>154.56</v>
      </c>
      <c r="Q29" s="8">
        <v>0.0012999999999999999</v>
      </c>
      <c r="R29" s="8">
        <v>0.00010000000000000001</v>
      </c>
      <c r="S29" s="52"/>
    </row>
    <row r="30" spans="1:19" ht="12.75">
      <c r="A30" s="52"/>
      <c r="B30" s="6" t="s">
        <v>4597</v>
      </c>
      <c r="C30" s="6" t="s">
        <v>4357</v>
      </c>
      <c r="D30" s="17">
        <v>707712741</v>
      </c>
      <c r="E30" s="18"/>
      <c r="F30" s="6" t="s">
        <v>189</v>
      </c>
      <c r="G30" s="6" t="s">
        <v>4359</v>
      </c>
      <c r="H30" s="6" t="s">
        <v>273</v>
      </c>
      <c r="I30" s="17">
        <v>8.6199999999999992</v>
      </c>
      <c r="J30" s="6" t="s">
        <v>297</v>
      </c>
      <c r="K30" s="6" t="s">
        <v>100</v>
      </c>
      <c r="L30" s="23">
        <v>0.050700000000000002</v>
      </c>
      <c r="M30" s="8">
        <v>0.017600000000000001</v>
      </c>
      <c r="N30" s="7">
        <v>194143.56</v>
      </c>
      <c r="O30" s="7">
        <v>136.72999999999999</v>
      </c>
      <c r="P30" s="7">
        <v>265.44999999999999</v>
      </c>
      <c r="Q30" s="8">
        <v>0.0022000000000000001</v>
      </c>
      <c r="R30" s="8">
        <v>0.00020000000000000001</v>
      </c>
      <c r="S30" s="52"/>
    </row>
    <row r="31" spans="1:19" ht="12.75">
      <c r="A31" s="52"/>
      <c r="B31" s="6" t="s">
        <v>4596</v>
      </c>
      <c r="C31" s="6" t="s">
        <v>4357</v>
      </c>
      <c r="D31" s="17">
        <v>707694337</v>
      </c>
      <c r="E31" s="18"/>
      <c r="F31" s="6" t="s">
        <v>189</v>
      </c>
      <c r="G31" s="6" t="s">
        <v>3420</v>
      </c>
      <c r="H31" s="6" t="s">
        <v>273</v>
      </c>
      <c r="I31" s="17">
        <v>6.79</v>
      </c>
      <c r="J31" s="6" t="s">
        <v>297</v>
      </c>
      <c r="K31" s="6" t="s">
        <v>100</v>
      </c>
      <c r="L31" s="23">
        <v>0.041000000000000002</v>
      </c>
      <c r="M31" s="8">
        <v>0.016899999999999998</v>
      </c>
      <c r="N31" s="7">
        <v>255790.67000000001</v>
      </c>
      <c r="O31" s="7">
        <v>122.09</v>
      </c>
      <c r="P31" s="7">
        <v>312.29000000000002</v>
      </c>
      <c r="Q31" s="8">
        <v>0.0025999999999999999</v>
      </c>
      <c r="R31" s="8">
        <v>0.00020000000000000001</v>
      </c>
      <c r="S31" s="52"/>
    </row>
    <row r="32" spans="1:19" ht="12.75">
      <c r="A32" s="52"/>
      <c r="B32" s="6" t="s">
        <v>4596</v>
      </c>
      <c r="C32" s="6" t="s">
        <v>4357</v>
      </c>
      <c r="D32" s="17">
        <v>707694329</v>
      </c>
      <c r="E32" s="18"/>
      <c r="F32" s="6" t="s">
        <v>189</v>
      </c>
      <c r="G32" s="6" t="s">
        <v>3420</v>
      </c>
      <c r="H32" s="6" t="s">
        <v>273</v>
      </c>
      <c r="I32" s="17">
        <v>5.2599999999999998</v>
      </c>
      <c r="J32" s="6" t="s">
        <v>297</v>
      </c>
      <c r="K32" s="6" t="s">
        <v>100</v>
      </c>
      <c r="L32" s="23">
        <v>0.033399999999999999</v>
      </c>
      <c r="M32" s="8">
        <v>0.024799999999999999</v>
      </c>
      <c r="N32" s="7">
        <v>622.87</v>
      </c>
      <c r="O32" s="7">
        <v>119.02</v>
      </c>
      <c r="P32" s="7">
        <v>0.73999999999999999</v>
      </c>
      <c r="Q32" s="8">
        <v>0</v>
      </c>
      <c r="R32" s="8">
        <v>0</v>
      </c>
      <c r="S32" s="52"/>
    </row>
    <row r="33" spans="1:19" ht="12.75">
      <c r="A33" s="52"/>
      <c r="B33" s="6" t="s">
        <v>4596</v>
      </c>
      <c r="C33" s="6" t="s">
        <v>4357</v>
      </c>
      <c r="D33" s="17">
        <v>707694345</v>
      </c>
      <c r="E33" s="18"/>
      <c r="F33" s="6" t="s">
        <v>189</v>
      </c>
      <c r="G33" s="6" t="s">
        <v>3420</v>
      </c>
      <c r="H33" s="6" t="s">
        <v>273</v>
      </c>
      <c r="I33" s="17">
        <v>5.1699999999999999</v>
      </c>
      <c r="J33" s="6" t="s">
        <v>297</v>
      </c>
      <c r="K33" s="6" t="s">
        <v>100</v>
      </c>
      <c r="L33" s="23">
        <v>0.033300000000000003</v>
      </c>
      <c r="M33" s="8">
        <v>0.019699999999999999</v>
      </c>
      <c r="N33" s="7">
        <v>2990.0700000000002</v>
      </c>
      <c r="O33" s="7">
        <v>121.41</v>
      </c>
      <c r="P33" s="7">
        <v>3.6299999999999999</v>
      </c>
      <c r="Q33" s="8">
        <v>0</v>
      </c>
      <c r="R33" s="8">
        <v>0</v>
      </c>
      <c r="S33" s="52"/>
    </row>
    <row r="34" spans="1:19" ht="12.75">
      <c r="A34" s="52"/>
      <c r="B34" s="6" t="s">
        <v>4596</v>
      </c>
      <c r="C34" s="6" t="s">
        <v>4357</v>
      </c>
      <c r="D34" s="17">
        <v>707775755</v>
      </c>
      <c r="E34" s="18"/>
      <c r="F34" s="6" t="s">
        <v>189</v>
      </c>
      <c r="G34" s="6" t="s">
        <v>3582</v>
      </c>
      <c r="H34" s="6" t="s">
        <v>273</v>
      </c>
      <c r="I34" s="17">
        <v>11.25</v>
      </c>
      <c r="J34" s="6" t="s">
        <v>297</v>
      </c>
      <c r="K34" s="6" t="s">
        <v>100</v>
      </c>
      <c r="L34" s="19">
        <v>0</v>
      </c>
      <c r="M34" s="8">
        <v>0.022700000000000001</v>
      </c>
      <c r="N34" s="7">
        <v>215321.95999999999</v>
      </c>
      <c r="O34" s="7">
        <v>135.19999999999999</v>
      </c>
      <c r="P34" s="7">
        <v>291.12</v>
      </c>
      <c r="Q34" s="8">
        <v>0.0023999999999999998</v>
      </c>
      <c r="R34" s="8">
        <v>0.00020000000000000001</v>
      </c>
      <c r="S34" s="52"/>
    </row>
    <row r="35" spans="1:19" ht="12.75">
      <c r="A35" s="52"/>
      <c r="B35" s="13" t="s">
        <v>4360</v>
      </c>
      <c r="C35" s="13"/>
      <c r="D35" s="14"/>
      <c r="E35" s="13"/>
      <c r="F35" s="13"/>
      <c r="G35" s="13"/>
      <c r="H35" s="13"/>
      <c r="I35" s="14">
        <v>0</v>
      </c>
      <c r="J35" s="13"/>
      <c r="K35" s="13"/>
      <c r="M35" s="16">
        <v>0</v>
      </c>
      <c r="N35" s="15">
        <v>0</v>
      </c>
      <c r="P35" s="15">
        <v>0</v>
      </c>
      <c r="Q35" s="16">
        <v>0</v>
      </c>
      <c r="R35" s="16">
        <v>0</v>
      </c>
      <c r="S35" s="52"/>
    </row>
    <row r="36" spans="1:19" ht="12.75">
      <c r="A36" s="52"/>
      <c r="B36" s="13" t="s">
        <v>4361</v>
      </c>
      <c r="C36" s="13"/>
      <c r="D36" s="14"/>
      <c r="E36" s="13"/>
      <c r="F36" s="13"/>
      <c r="G36" s="13"/>
      <c r="H36" s="13"/>
      <c r="I36" s="14">
        <v>5.0199999999999996</v>
      </c>
      <c r="J36" s="13"/>
      <c r="K36" s="13"/>
      <c r="M36" s="16">
        <v>0.029000000000000001</v>
      </c>
      <c r="N36" s="15">
        <v>29938854.649999999</v>
      </c>
      <c r="P36" s="15">
        <v>37756.279999999999</v>
      </c>
      <c r="Q36" s="16">
        <v>0.31119999999999998</v>
      </c>
      <c r="R36" s="16">
        <v>0.023099999999999999</v>
      </c>
      <c r="S36" s="52"/>
    </row>
    <row r="37" spans="1:19" ht="12.75">
      <c r="A37" s="52"/>
      <c r="B37" s="6" t="s">
        <v>4598</v>
      </c>
      <c r="C37" s="6" t="s">
        <v>4362</v>
      </c>
      <c r="D37" s="17">
        <v>701011371</v>
      </c>
      <c r="E37" s="18"/>
      <c r="F37" s="6" t="s">
        <v>336</v>
      </c>
      <c r="G37" s="6" t="s">
        <v>4363</v>
      </c>
      <c r="H37" s="6" t="s">
        <v>99</v>
      </c>
      <c r="I37" s="17">
        <v>4.7199999999999998</v>
      </c>
      <c r="J37" s="6" t="s">
        <v>3312</v>
      </c>
      <c r="K37" s="6" t="s">
        <v>100</v>
      </c>
      <c r="L37" s="19">
        <v>0.0080000000000000002</v>
      </c>
      <c r="M37" s="8">
        <v>0.010500000000000001</v>
      </c>
      <c r="N37" s="7">
        <v>117344.28999999999</v>
      </c>
      <c r="O37" s="7">
        <v>106.54000000000001</v>
      </c>
      <c r="P37" s="7">
        <v>125.02</v>
      </c>
      <c r="Q37" s="8">
        <v>0.001</v>
      </c>
      <c r="R37" s="8">
        <v>0.00010000000000000001</v>
      </c>
      <c r="S37" s="52"/>
    </row>
    <row r="38" spans="1:19" ht="12.75">
      <c r="A38" s="52"/>
      <c r="B38" s="6" t="s">
        <v>4598</v>
      </c>
      <c r="C38" s="6" t="s">
        <v>4362</v>
      </c>
      <c r="D38" s="17">
        <v>701011389</v>
      </c>
      <c r="E38" s="18"/>
      <c r="F38" s="6" t="s">
        <v>336</v>
      </c>
      <c r="G38" s="6" t="s">
        <v>4364</v>
      </c>
      <c r="H38" s="6" t="s">
        <v>99</v>
      </c>
      <c r="I38" s="17">
        <v>4.6799999999999997</v>
      </c>
      <c r="J38" s="6" t="s">
        <v>3312</v>
      </c>
      <c r="K38" s="6" t="s">
        <v>100</v>
      </c>
      <c r="L38" s="19">
        <v>0.0275</v>
      </c>
      <c r="M38" s="8">
        <v>0.013299999999999999</v>
      </c>
      <c r="N38" s="7">
        <v>70399.529999999999</v>
      </c>
      <c r="O38" s="7">
        <v>111.44</v>
      </c>
      <c r="P38" s="7">
        <v>78.450000000000003</v>
      </c>
      <c r="Q38" s="8">
        <v>0.00059999999999999995</v>
      </c>
      <c r="R38" s="8">
        <v>0</v>
      </c>
      <c r="S38" s="52"/>
    </row>
    <row r="39" spans="1:19" ht="12.75">
      <c r="A39" s="52"/>
      <c r="B39" s="6" t="s">
        <v>4598</v>
      </c>
      <c r="C39" s="6" t="s">
        <v>4362</v>
      </c>
      <c r="D39" s="17">
        <v>701011397</v>
      </c>
      <c r="E39" s="18"/>
      <c r="F39" s="6" t="s">
        <v>336</v>
      </c>
      <c r="G39" s="6" t="s">
        <v>4363</v>
      </c>
      <c r="H39" s="6" t="s">
        <v>99</v>
      </c>
      <c r="I39" s="17">
        <v>4.7699999999999996</v>
      </c>
      <c r="J39" s="6" t="s">
        <v>3312</v>
      </c>
      <c r="K39" s="6" t="s">
        <v>100</v>
      </c>
      <c r="L39" s="19">
        <v>0.030210000000000001</v>
      </c>
      <c r="M39" s="8">
        <v>-0.0033</v>
      </c>
      <c r="N39" s="7">
        <v>281626.32000000001</v>
      </c>
      <c r="O39" s="7">
        <v>121.67</v>
      </c>
      <c r="P39" s="7">
        <v>342.64999999999998</v>
      </c>
      <c r="Q39" s="8">
        <v>0.0028</v>
      </c>
      <c r="R39" s="8">
        <v>0.00020000000000000001</v>
      </c>
      <c r="S39" s="52"/>
    </row>
    <row r="40" spans="1:19" ht="12.75">
      <c r="A40" s="52"/>
      <c r="B40" s="6" t="s">
        <v>4598</v>
      </c>
      <c r="C40" s="6" t="s">
        <v>4362</v>
      </c>
      <c r="D40" s="17">
        <v>701011363</v>
      </c>
      <c r="E40" s="18"/>
      <c r="F40" s="6" t="s">
        <v>336</v>
      </c>
      <c r="G40" s="6" t="s">
        <v>4365</v>
      </c>
      <c r="H40" s="6" t="s">
        <v>99</v>
      </c>
      <c r="I40" s="17">
        <v>4.7699999999999996</v>
      </c>
      <c r="J40" s="6" t="s">
        <v>3312</v>
      </c>
      <c r="K40" s="6" t="s">
        <v>100</v>
      </c>
      <c r="L40" s="19">
        <v>0.030300000000000001</v>
      </c>
      <c r="M40" s="8">
        <v>-0.0033</v>
      </c>
      <c r="N40" s="7">
        <v>234676.88000000001</v>
      </c>
      <c r="O40" s="7">
        <v>122.25</v>
      </c>
      <c r="P40" s="7">
        <v>286.88999999999999</v>
      </c>
      <c r="Q40" s="8">
        <v>0.0023999999999999998</v>
      </c>
      <c r="R40" s="8">
        <v>0.00020000000000000001</v>
      </c>
      <c r="S40" s="52"/>
    </row>
    <row r="41" spans="1:19" ht="12.75">
      <c r="A41" s="52"/>
      <c r="B41" s="6" t="s">
        <v>4599</v>
      </c>
      <c r="C41" s="6" t="s">
        <v>4362</v>
      </c>
      <c r="D41" s="17">
        <v>701011967</v>
      </c>
      <c r="E41" s="18"/>
      <c r="F41" s="6" t="s">
        <v>346</v>
      </c>
      <c r="G41" s="6" t="s">
        <v>4366</v>
      </c>
      <c r="H41" s="6" t="s">
        <v>310</v>
      </c>
      <c r="I41" s="17">
        <v>2.71</v>
      </c>
      <c r="J41" s="6" t="s">
        <v>3312</v>
      </c>
      <c r="K41" s="6" t="s">
        <v>100</v>
      </c>
      <c r="L41" s="19">
        <v>0.038449999999999998</v>
      </c>
      <c r="M41" s="8">
        <v>-0.015400000000000001</v>
      </c>
      <c r="N41" s="7">
        <v>254875.20999999999</v>
      </c>
      <c r="O41" s="7">
        <v>120.45999999999999</v>
      </c>
      <c r="P41" s="7">
        <v>307.01999999999998</v>
      </c>
      <c r="Q41" s="8">
        <v>0.0025000000000000001</v>
      </c>
      <c r="R41" s="8">
        <v>0.00020000000000000001</v>
      </c>
      <c r="S41" s="52"/>
    </row>
    <row r="42" spans="1:19" ht="12.75">
      <c r="A42" s="52"/>
      <c r="B42" s="6" t="s">
        <v>4599</v>
      </c>
      <c r="C42" s="6" t="s">
        <v>4362</v>
      </c>
      <c r="D42" s="17">
        <v>701011975</v>
      </c>
      <c r="E42" s="18"/>
      <c r="F42" s="6" t="s">
        <v>346</v>
      </c>
      <c r="G42" s="6" t="s">
        <v>4367</v>
      </c>
      <c r="H42" s="6" t="s">
        <v>310</v>
      </c>
      <c r="I42" s="17">
        <v>2.73</v>
      </c>
      <c r="J42" s="6" t="s">
        <v>3312</v>
      </c>
      <c r="K42" s="6" t="s">
        <v>100</v>
      </c>
      <c r="L42" s="19">
        <v>0.05169</v>
      </c>
      <c r="M42" s="8">
        <v>-0.034099999999999998</v>
      </c>
      <c r="N42" s="7">
        <v>271821.32000000001</v>
      </c>
      <c r="O42" s="7">
        <v>157.41999999999999</v>
      </c>
      <c r="P42" s="7">
        <v>427.89999999999998</v>
      </c>
      <c r="Q42" s="8">
        <v>0.0035000000000000001</v>
      </c>
      <c r="R42" s="8">
        <v>0.00029999999999999997</v>
      </c>
      <c r="S42" s="52"/>
    </row>
    <row r="43" spans="1:19" ht="12.75">
      <c r="A43" s="52"/>
      <c r="B43" s="6" t="s">
        <v>4600</v>
      </c>
      <c r="C43" s="6" t="s">
        <v>4357</v>
      </c>
      <c r="D43" s="17">
        <v>701012122</v>
      </c>
      <c r="E43" s="18"/>
      <c r="F43" s="6" t="s">
        <v>4368</v>
      </c>
      <c r="G43" s="6" t="s">
        <v>4369</v>
      </c>
      <c r="H43" s="6" t="s">
        <v>273</v>
      </c>
      <c r="I43" s="17">
        <v>4.6699999999999999</v>
      </c>
      <c r="J43" s="6" t="s">
        <v>3312</v>
      </c>
      <c r="K43" s="6" t="s">
        <v>100</v>
      </c>
      <c r="L43" s="19">
        <v>0.023</v>
      </c>
      <c r="M43" s="8">
        <v>-0.0048999999999999998</v>
      </c>
      <c r="N43" s="7">
        <v>208245.31</v>
      </c>
      <c r="O43" s="7">
        <v>119.67</v>
      </c>
      <c r="P43" s="7">
        <v>249.21000000000001</v>
      </c>
      <c r="Q43" s="8">
        <v>0.0020999999999999999</v>
      </c>
      <c r="R43" s="8">
        <v>0.00020000000000000001</v>
      </c>
      <c r="S43" s="52"/>
    </row>
    <row r="44" spans="1:19" ht="12.75">
      <c r="A44" s="52"/>
      <c r="B44" s="6" t="s">
        <v>4600</v>
      </c>
      <c r="C44" s="6" t="s">
        <v>4357</v>
      </c>
      <c r="D44" s="17">
        <v>701012098</v>
      </c>
      <c r="E44" s="18"/>
      <c r="F44" s="6" t="s">
        <v>4368</v>
      </c>
      <c r="G44" s="6" t="s">
        <v>3420</v>
      </c>
      <c r="H44" s="6" t="s">
        <v>273</v>
      </c>
      <c r="I44" s="17">
        <v>4.6200000000000001</v>
      </c>
      <c r="J44" s="6" t="s">
        <v>3312</v>
      </c>
      <c r="K44" s="6" t="s">
        <v>100</v>
      </c>
      <c r="L44" s="19">
        <v>0.0269</v>
      </c>
      <c r="M44" s="8">
        <v>-0.0020999999999999999</v>
      </c>
      <c r="N44" s="7">
        <v>116124.33</v>
      </c>
      <c r="O44" s="7">
        <v>119.15000000000001</v>
      </c>
      <c r="P44" s="7">
        <v>138.36000000000001</v>
      </c>
      <c r="Q44" s="8">
        <v>0.0011000000000000001</v>
      </c>
      <c r="R44" s="8">
        <v>0.00010000000000000001</v>
      </c>
      <c r="S44" s="52"/>
    </row>
    <row r="45" spans="1:19" ht="12.75">
      <c r="A45" s="52"/>
      <c r="B45" s="6" t="s">
        <v>4601</v>
      </c>
      <c r="C45" s="6" t="s">
        <v>4357</v>
      </c>
      <c r="D45" s="17">
        <v>701013187</v>
      </c>
      <c r="E45" s="18"/>
      <c r="F45" s="6" t="s">
        <v>4368</v>
      </c>
      <c r="G45" s="6" t="s">
        <v>4370</v>
      </c>
      <c r="H45" s="6" t="s">
        <v>273</v>
      </c>
      <c r="I45" s="17">
        <v>0.20999999999999999</v>
      </c>
      <c r="J45" s="6" t="s">
        <v>3312</v>
      </c>
      <c r="K45" s="6" t="s">
        <v>100</v>
      </c>
      <c r="L45" s="19">
        <v>0.00050000000000000001</v>
      </c>
      <c r="M45" s="8">
        <v>0.0103</v>
      </c>
      <c r="N45" s="7">
        <v>48961.459999999999</v>
      </c>
      <c r="O45" s="7">
        <v>100.13</v>
      </c>
      <c r="P45" s="7">
        <v>49.030000000000001</v>
      </c>
      <c r="Q45" s="8">
        <v>0.00040000000000000002</v>
      </c>
      <c r="R45" s="8">
        <v>0</v>
      </c>
      <c r="S45" s="52"/>
    </row>
    <row r="46" spans="1:19" ht="12.75">
      <c r="A46" s="52"/>
      <c r="B46" s="6" t="s">
        <v>4602</v>
      </c>
      <c r="C46" s="6" t="s">
        <v>4362</v>
      </c>
      <c r="D46" s="17">
        <v>11896110</v>
      </c>
      <c r="E46" s="18"/>
      <c r="F46" s="6" t="s">
        <v>172</v>
      </c>
      <c r="G46" s="6" t="s">
        <v>4371</v>
      </c>
      <c r="H46" s="6" t="s">
        <v>99</v>
      </c>
      <c r="I46" s="17">
        <v>4.2800000000000002</v>
      </c>
      <c r="J46" s="6" t="s">
        <v>570</v>
      </c>
      <c r="K46" s="6" t="s">
        <v>100</v>
      </c>
      <c r="L46" s="19">
        <v>0.065805000000000002</v>
      </c>
      <c r="M46" s="8">
        <v>0.0127</v>
      </c>
      <c r="N46" s="7">
        <v>148909.26000000001</v>
      </c>
      <c r="O46" s="7">
        <v>139.21000000000001</v>
      </c>
      <c r="P46" s="7">
        <v>207.30000000000001</v>
      </c>
      <c r="Q46" s="8">
        <v>0.0016999999999999999</v>
      </c>
      <c r="R46" s="8">
        <v>0.00010000000000000001</v>
      </c>
      <c r="S46" s="52"/>
    </row>
    <row r="47" spans="1:19" ht="12.75">
      <c r="A47" s="52"/>
      <c r="B47" s="6" t="s">
        <v>4602</v>
      </c>
      <c r="C47" s="6" t="s">
        <v>4362</v>
      </c>
      <c r="D47" s="17">
        <v>11898200</v>
      </c>
      <c r="E47" s="18"/>
      <c r="F47" s="6" t="s">
        <v>172</v>
      </c>
      <c r="G47" s="6" t="s">
        <v>4372</v>
      </c>
      <c r="H47" s="6" t="s">
        <v>99</v>
      </c>
      <c r="I47" s="17">
        <v>4.5</v>
      </c>
      <c r="J47" s="6" t="s">
        <v>570</v>
      </c>
      <c r="K47" s="6" t="s">
        <v>100</v>
      </c>
      <c r="L47" s="19">
        <v>0.050999999999999997</v>
      </c>
      <c r="M47" s="8">
        <v>-0.0020999999999999999</v>
      </c>
      <c r="N47" s="7">
        <v>2104.4499999999998</v>
      </c>
      <c r="O47" s="7">
        <v>133.50999999999999</v>
      </c>
      <c r="P47" s="7">
        <v>2.8100000000000001</v>
      </c>
      <c r="Q47" s="8">
        <v>0</v>
      </c>
      <c r="R47" s="8">
        <v>0</v>
      </c>
      <c r="S47" s="52"/>
    </row>
    <row r="48" spans="1:19" ht="12.75">
      <c r="A48" s="52"/>
      <c r="B48" s="6" t="s">
        <v>4602</v>
      </c>
      <c r="C48" s="6" t="s">
        <v>4362</v>
      </c>
      <c r="D48" s="17">
        <v>11898230</v>
      </c>
      <c r="E48" s="18"/>
      <c r="F48" s="6" t="s">
        <v>172</v>
      </c>
      <c r="G48" s="6" t="s">
        <v>4372</v>
      </c>
      <c r="H48" s="6" t="s">
        <v>99</v>
      </c>
      <c r="I48" s="17">
        <v>4.4800000000000004</v>
      </c>
      <c r="J48" s="6" t="s">
        <v>570</v>
      </c>
      <c r="K48" s="6" t="s">
        <v>100</v>
      </c>
      <c r="L48" s="19">
        <v>0.050999999999999997</v>
      </c>
      <c r="M48" s="8">
        <v>0.00050000000000000001</v>
      </c>
      <c r="N48" s="7">
        <v>18566.849999999999</v>
      </c>
      <c r="O48" s="7">
        <v>132.21000000000001</v>
      </c>
      <c r="P48" s="7">
        <v>24.550000000000001</v>
      </c>
      <c r="Q48" s="8">
        <v>0.00020000000000000001</v>
      </c>
      <c r="R48" s="8">
        <v>0</v>
      </c>
      <c r="S48" s="52"/>
    </row>
    <row r="49" spans="1:19" ht="12.75">
      <c r="A49" s="52"/>
      <c r="B49" s="6" t="s">
        <v>4602</v>
      </c>
      <c r="C49" s="6" t="s">
        <v>4362</v>
      </c>
      <c r="D49" s="17">
        <v>11898120</v>
      </c>
      <c r="E49" s="18"/>
      <c r="F49" s="6" t="s">
        <v>172</v>
      </c>
      <c r="G49" s="6" t="s">
        <v>4373</v>
      </c>
      <c r="H49" s="6" t="s">
        <v>99</v>
      </c>
      <c r="I49" s="17">
        <v>4.5</v>
      </c>
      <c r="J49" s="6" t="s">
        <v>570</v>
      </c>
      <c r="K49" s="6" t="s">
        <v>100</v>
      </c>
      <c r="L49" s="19">
        <v>0.050999999999999997</v>
      </c>
      <c r="M49" s="8">
        <v>-0.0019</v>
      </c>
      <c r="N49" s="7">
        <v>5049.8400000000001</v>
      </c>
      <c r="O49" s="7">
        <v>134.31999999999999</v>
      </c>
      <c r="P49" s="7">
        <v>6.7800000000000002</v>
      </c>
      <c r="Q49" s="8">
        <v>0.00010000000000000001</v>
      </c>
      <c r="R49" s="8">
        <v>0</v>
      </c>
      <c r="S49" s="52"/>
    </row>
    <row r="50" spans="1:19" ht="12.75">
      <c r="A50" s="52"/>
      <c r="B50" s="6" t="s">
        <v>4602</v>
      </c>
      <c r="C50" s="6" t="s">
        <v>4362</v>
      </c>
      <c r="D50" s="17">
        <v>11898130</v>
      </c>
      <c r="E50" s="18"/>
      <c r="F50" s="6" t="s">
        <v>172</v>
      </c>
      <c r="G50" s="6" t="s">
        <v>4374</v>
      </c>
      <c r="H50" s="6" t="s">
        <v>99</v>
      </c>
      <c r="I50" s="17">
        <v>4.4800000000000004</v>
      </c>
      <c r="J50" s="6" t="s">
        <v>570</v>
      </c>
      <c r="K50" s="6" t="s">
        <v>100</v>
      </c>
      <c r="L50" s="19">
        <v>0.050999999999999997</v>
      </c>
      <c r="M50" s="8">
        <v>0.00050000000000000001</v>
      </c>
      <c r="N50" s="7">
        <v>10214.719999999999</v>
      </c>
      <c r="O50" s="7">
        <v>132.58000000000001</v>
      </c>
      <c r="P50" s="7">
        <v>13.539999999999999</v>
      </c>
      <c r="Q50" s="8">
        <v>0.00010000000000000001</v>
      </c>
      <c r="R50" s="8">
        <v>0</v>
      </c>
      <c r="S50" s="52"/>
    </row>
    <row r="51" spans="1:19" ht="12.75">
      <c r="A51" s="52"/>
      <c r="B51" s="6" t="s">
        <v>4602</v>
      </c>
      <c r="C51" s="6" t="s">
        <v>4362</v>
      </c>
      <c r="D51" s="17">
        <v>11898140</v>
      </c>
      <c r="E51" s="18"/>
      <c r="F51" s="6" t="s">
        <v>172</v>
      </c>
      <c r="G51" s="6" t="s">
        <v>4375</v>
      </c>
      <c r="H51" s="6" t="s">
        <v>99</v>
      </c>
      <c r="I51" s="17">
        <v>4.4800000000000004</v>
      </c>
      <c r="J51" s="6" t="s">
        <v>570</v>
      </c>
      <c r="K51" s="6" t="s">
        <v>100</v>
      </c>
      <c r="L51" s="19">
        <v>0.050999999999999997</v>
      </c>
      <c r="M51" s="8">
        <v>0.00050000000000000001</v>
      </c>
      <c r="N51" s="7">
        <v>15827.83</v>
      </c>
      <c r="O51" s="7">
        <v>132.81999999999999</v>
      </c>
      <c r="P51" s="7">
        <v>21.02</v>
      </c>
      <c r="Q51" s="8">
        <v>0.00020000000000000001</v>
      </c>
      <c r="R51" s="8">
        <v>0</v>
      </c>
      <c r="S51" s="52"/>
    </row>
    <row r="52" spans="1:19" ht="12.75">
      <c r="A52" s="52"/>
      <c r="B52" s="6" t="s">
        <v>4602</v>
      </c>
      <c r="C52" s="6" t="s">
        <v>4362</v>
      </c>
      <c r="D52" s="17">
        <v>11898150</v>
      </c>
      <c r="E52" s="18"/>
      <c r="F52" s="6" t="s">
        <v>172</v>
      </c>
      <c r="G52" s="6" t="s">
        <v>4376</v>
      </c>
      <c r="H52" s="6" t="s">
        <v>99</v>
      </c>
      <c r="I52" s="17">
        <v>4.5</v>
      </c>
      <c r="J52" s="6" t="s">
        <v>570</v>
      </c>
      <c r="K52" s="6" t="s">
        <v>100</v>
      </c>
      <c r="L52" s="19">
        <v>0.050999999999999997</v>
      </c>
      <c r="M52" s="8">
        <v>-0.002</v>
      </c>
      <c r="N52" s="7">
        <v>6923.6700000000001</v>
      </c>
      <c r="O52" s="7">
        <v>134.05000000000001</v>
      </c>
      <c r="P52" s="7">
        <v>9.2799999999999994</v>
      </c>
      <c r="Q52" s="8">
        <v>0.00010000000000000001</v>
      </c>
      <c r="R52" s="8">
        <v>0</v>
      </c>
      <c r="S52" s="52"/>
    </row>
    <row r="53" spans="1:19" ht="12.75">
      <c r="A53" s="52"/>
      <c r="B53" s="6" t="s">
        <v>4602</v>
      </c>
      <c r="C53" s="6" t="s">
        <v>4362</v>
      </c>
      <c r="D53" s="17">
        <v>11898160</v>
      </c>
      <c r="E53" s="18"/>
      <c r="F53" s="6" t="s">
        <v>172</v>
      </c>
      <c r="G53" s="6" t="s">
        <v>4377</v>
      </c>
      <c r="H53" s="6" t="s">
        <v>99</v>
      </c>
      <c r="I53" s="17">
        <v>4.5</v>
      </c>
      <c r="J53" s="6" t="s">
        <v>570</v>
      </c>
      <c r="K53" s="6" t="s">
        <v>100</v>
      </c>
      <c r="L53" s="19">
        <v>0.050999999999999997</v>
      </c>
      <c r="M53" s="8">
        <v>-0.0018</v>
      </c>
      <c r="N53" s="7">
        <v>2534.8400000000001</v>
      </c>
      <c r="O53" s="7">
        <v>133.41999999999999</v>
      </c>
      <c r="P53" s="7">
        <v>3.3799999999999999</v>
      </c>
      <c r="Q53" s="8">
        <v>0</v>
      </c>
      <c r="R53" s="8">
        <v>0</v>
      </c>
      <c r="S53" s="52"/>
    </row>
    <row r="54" spans="1:19" ht="12.75">
      <c r="A54" s="52"/>
      <c r="B54" s="6" t="s">
        <v>4602</v>
      </c>
      <c r="C54" s="6" t="s">
        <v>4362</v>
      </c>
      <c r="D54" s="17">
        <v>11898270</v>
      </c>
      <c r="E54" s="18"/>
      <c r="F54" s="6" t="s">
        <v>172</v>
      </c>
      <c r="G54" s="6" t="s">
        <v>4377</v>
      </c>
      <c r="H54" s="6" t="s">
        <v>99</v>
      </c>
      <c r="I54" s="17">
        <v>4.5</v>
      </c>
      <c r="J54" s="6" t="s">
        <v>570</v>
      </c>
      <c r="K54" s="6" t="s">
        <v>100</v>
      </c>
      <c r="L54" s="19">
        <v>0.050999999999999997</v>
      </c>
      <c r="M54" s="8">
        <v>-0.0018</v>
      </c>
      <c r="N54" s="7">
        <v>4174.3400000000001</v>
      </c>
      <c r="O54" s="7">
        <v>133.25999999999999</v>
      </c>
      <c r="P54" s="7">
        <v>5.5599999999999996</v>
      </c>
      <c r="Q54" s="8">
        <v>0</v>
      </c>
      <c r="R54" s="8">
        <v>0</v>
      </c>
      <c r="S54" s="52"/>
    </row>
    <row r="55" spans="1:19" ht="12.75">
      <c r="A55" s="52"/>
      <c r="B55" s="6" t="s">
        <v>4602</v>
      </c>
      <c r="C55" s="6" t="s">
        <v>4362</v>
      </c>
      <c r="D55" s="17">
        <v>11898280</v>
      </c>
      <c r="E55" s="18"/>
      <c r="F55" s="6" t="s">
        <v>172</v>
      </c>
      <c r="G55" s="6" t="s">
        <v>4377</v>
      </c>
      <c r="H55" s="6" t="s">
        <v>99</v>
      </c>
      <c r="I55" s="17">
        <v>4.4900000000000002</v>
      </c>
      <c r="J55" s="6" t="s">
        <v>570</v>
      </c>
      <c r="K55" s="6" t="s">
        <v>100</v>
      </c>
      <c r="L55" s="19">
        <v>0.050999999999999997</v>
      </c>
      <c r="M55" s="8">
        <v>-0.0011999999999999999</v>
      </c>
      <c r="N55" s="7">
        <v>3664.73</v>
      </c>
      <c r="O55" s="7">
        <v>131.91</v>
      </c>
      <c r="P55" s="7">
        <v>4.8300000000000001</v>
      </c>
      <c r="Q55" s="8">
        <v>0</v>
      </c>
      <c r="R55" s="8">
        <v>0</v>
      </c>
      <c r="S55" s="52"/>
    </row>
    <row r="56" spans="1:19" ht="12.75">
      <c r="A56" s="52"/>
      <c r="B56" s="6" t="s">
        <v>4602</v>
      </c>
      <c r="C56" s="6" t="s">
        <v>4362</v>
      </c>
      <c r="D56" s="17">
        <v>11898290</v>
      </c>
      <c r="E56" s="18"/>
      <c r="F56" s="6" t="s">
        <v>172</v>
      </c>
      <c r="G56" s="6" t="s">
        <v>4377</v>
      </c>
      <c r="H56" s="6" t="s">
        <v>99</v>
      </c>
      <c r="I56" s="17">
        <v>4.4400000000000004</v>
      </c>
      <c r="J56" s="6" t="s">
        <v>570</v>
      </c>
      <c r="K56" s="6" t="s">
        <v>100</v>
      </c>
      <c r="L56" s="19">
        <v>0.050999999999999997</v>
      </c>
      <c r="M56" s="8">
        <v>0.0048999999999999998</v>
      </c>
      <c r="N56" s="7">
        <v>11421.200000000001</v>
      </c>
      <c r="O56" s="7">
        <v>127.95</v>
      </c>
      <c r="P56" s="7">
        <v>14.609999999999999</v>
      </c>
      <c r="Q56" s="8">
        <v>0.00010000000000000001</v>
      </c>
      <c r="R56" s="8">
        <v>0</v>
      </c>
      <c r="S56" s="52"/>
    </row>
    <row r="57" spans="1:19" ht="12.75">
      <c r="A57" s="52"/>
      <c r="B57" s="6" t="s">
        <v>4602</v>
      </c>
      <c r="C57" s="6" t="s">
        <v>4362</v>
      </c>
      <c r="D57" s="17">
        <v>11896120</v>
      </c>
      <c r="E57" s="18"/>
      <c r="F57" s="6" t="s">
        <v>172</v>
      </c>
      <c r="G57" s="6" t="s">
        <v>4378</v>
      </c>
      <c r="H57" s="6" t="s">
        <v>99</v>
      </c>
      <c r="I57" s="17">
        <v>4.4699999999999998</v>
      </c>
      <c r="J57" s="6" t="s">
        <v>570</v>
      </c>
      <c r="K57" s="6" t="s">
        <v>100</v>
      </c>
      <c r="L57" s="19">
        <v>0.051887999999999997</v>
      </c>
      <c r="M57" s="8">
        <v>0.00050000000000000001</v>
      </c>
      <c r="N57" s="7">
        <v>5754.1800000000003</v>
      </c>
      <c r="O57" s="7">
        <v>135.13</v>
      </c>
      <c r="P57" s="7">
        <v>7.7800000000000002</v>
      </c>
      <c r="Q57" s="8">
        <v>0.00010000000000000001</v>
      </c>
      <c r="R57" s="8">
        <v>0</v>
      </c>
      <c r="S57" s="52"/>
    </row>
    <row r="58" spans="1:19" ht="12.75">
      <c r="A58" s="52"/>
      <c r="B58" s="6" t="s">
        <v>4602</v>
      </c>
      <c r="C58" s="6" t="s">
        <v>4362</v>
      </c>
      <c r="D58" s="17">
        <v>11898300</v>
      </c>
      <c r="E58" s="18"/>
      <c r="F58" s="6" t="s">
        <v>172</v>
      </c>
      <c r="G58" s="6" t="s">
        <v>4377</v>
      </c>
      <c r="H58" s="6" t="s">
        <v>99</v>
      </c>
      <c r="I58" s="17">
        <v>4.4400000000000004</v>
      </c>
      <c r="J58" s="6" t="s">
        <v>570</v>
      </c>
      <c r="K58" s="6" t="s">
        <v>100</v>
      </c>
      <c r="L58" s="19">
        <v>0.050999999999999997</v>
      </c>
      <c r="M58" s="8">
        <v>0.0048999999999999998</v>
      </c>
      <c r="N58" s="7">
        <v>8372.6100000000006</v>
      </c>
      <c r="O58" s="7">
        <v>127.69</v>
      </c>
      <c r="P58" s="7">
        <v>10.69</v>
      </c>
      <c r="Q58" s="8">
        <v>0.00010000000000000001</v>
      </c>
      <c r="R58" s="8">
        <v>0</v>
      </c>
      <c r="S58" s="52"/>
    </row>
    <row r="59" spans="1:19" ht="12.75">
      <c r="A59" s="52"/>
      <c r="B59" s="6" t="s">
        <v>4602</v>
      </c>
      <c r="C59" s="6" t="s">
        <v>4362</v>
      </c>
      <c r="D59" s="17">
        <v>11898310</v>
      </c>
      <c r="E59" s="18"/>
      <c r="F59" s="6" t="s">
        <v>172</v>
      </c>
      <c r="G59" s="6" t="s">
        <v>4377</v>
      </c>
      <c r="H59" s="6" t="s">
        <v>99</v>
      </c>
      <c r="I59" s="17">
        <v>4.4900000000000002</v>
      </c>
      <c r="J59" s="6" t="s">
        <v>570</v>
      </c>
      <c r="K59" s="6" t="s">
        <v>100</v>
      </c>
      <c r="L59" s="19">
        <v>0.050999999999999997</v>
      </c>
      <c r="M59" s="8">
        <v>-0.00089999999999999998</v>
      </c>
      <c r="N59" s="7">
        <v>4071.9299999999998</v>
      </c>
      <c r="O59" s="7">
        <v>131.06</v>
      </c>
      <c r="P59" s="7">
        <v>5.3399999999999999</v>
      </c>
      <c r="Q59" s="8">
        <v>0</v>
      </c>
      <c r="R59" s="8">
        <v>0</v>
      </c>
      <c r="S59" s="52"/>
    </row>
    <row r="60" spans="1:19" ht="12.75">
      <c r="A60" s="52"/>
      <c r="B60" s="6" t="s">
        <v>4602</v>
      </c>
      <c r="C60" s="6" t="s">
        <v>4362</v>
      </c>
      <c r="D60" s="17">
        <v>11898320</v>
      </c>
      <c r="E60" s="18"/>
      <c r="F60" s="6" t="s">
        <v>172</v>
      </c>
      <c r="G60" s="6" t="s">
        <v>4377</v>
      </c>
      <c r="H60" s="6" t="s">
        <v>99</v>
      </c>
      <c r="I60" s="17">
        <v>4.4900000000000002</v>
      </c>
      <c r="J60" s="6" t="s">
        <v>570</v>
      </c>
      <c r="K60" s="6" t="s">
        <v>100</v>
      </c>
      <c r="L60" s="19">
        <v>0.050999999999999997</v>
      </c>
      <c r="M60" s="8">
        <v>-0.00080000000000000004</v>
      </c>
      <c r="N60" s="7">
        <v>1050.54</v>
      </c>
      <c r="O60" s="7">
        <v>130.59999999999999</v>
      </c>
      <c r="P60" s="7">
        <v>1.3700000000000001</v>
      </c>
      <c r="Q60" s="8">
        <v>0</v>
      </c>
      <c r="R60" s="8">
        <v>0</v>
      </c>
      <c r="S60" s="52"/>
    </row>
    <row r="61" spans="1:19" ht="12.75">
      <c r="A61" s="52"/>
      <c r="B61" s="6" t="s">
        <v>4602</v>
      </c>
      <c r="C61" s="6" t="s">
        <v>4362</v>
      </c>
      <c r="D61" s="17">
        <v>11898330</v>
      </c>
      <c r="E61" s="18"/>
      <c r="F61" s="6" t="s">
        <v>172</v>
      </c>
      <c r="G61" s="6" t="s">
        <v>4377</v>
      </c>
      <c r="H61" s="6" t="s">
        <v>99</v>
      </c>
      <c r="I61" s="17">
        <v>4.4800000000000004</v>
      </c>
      <c r="J61" s="6" t="s">
        <v>570</v>
      </c>
      <c r="K61" s="6" t="s">
        <v>100</v>
      </c>
      <c r="L61" s="19">
        <v>0.050999999999999997</v>
      </c>
      <c r="M61" s="8">
        <v>0.00050000000000000001</v>
      </c>
      <c r="N61" s="7">
        <v>11955.43</v>
      </c>
      <c r="O61" s="7">
        <v>130.34</v>
      </c>
      <c r="P61" s="7">
        <v>15.58</v>
      </c>
      <c r="Q61" s="8">
        <v>0.00010000000000000001</v>
      </c>
      <c r="R61" s="8">
        <v>0</v>
      </c>
      <c r="S61" s="52"/>
    </row>
    <row r="62" spans="1:19" ht="12.75">
      <c r="A62" s="52"/>
      <c r="B62" s="6" t="s">
        <v>4602</v>
      </c>
      <c r="C62" s="6" t="s">
        <v>4362</v>
      </c>
      <c r="D62" s="17">
        <v>11898340</v>
      </c>
      <c r="E62" s="18"/>
      <c r="F62" s="6" t="s">
        <v>172</v>
      </c>
      <c r="G62" s="6" t="s">
        <v>4377</v>
      </c>
      <c r="H62" s="6" t="s">
        <v>99</v>
      </c>
      <c r="I62" s="17">
        <v>4.4800000000000004</v>
      </c>
      <c r="J62" s="6" t="s">
        <v>570</v>
      </c>
      <c r="K62" s="6" t="s">
        <v>100</v>
      </c>
      <c r="L62" s="19">
        <v>0.050999999999999997</v>
      </c>
      <c r="M62" s="8">
        <v>0.00050000000000000001</v>
      </c>
      <c r="N62" s="7">
        <v>2330.25</v>
      </c>
      <c r="O62" s="7">
        <v>130.22999999999999</v>
      </c>
      <c r="P62" s="7">
        <v>3.0299999999999998</v>
      </c>
      <c r="Q62" s="8">
        <v>0</v>
      </c>
      <c r="R62" s="8">
        <v>0</v>
      </c>
      <c r="S62" s="52"/>
    </row>
    <row r="63" spans="1:19" ht="12.75">
      <c r="A63" s="52"/>
      <c r="B63" s="6" t="s">
        <v>4602</v>
      </c>
      <c r="C63" s="6" t="s">
        <v>4362</v>
      </c>
      <c r="D63" s="17">
        <v>11898350</v>
      </c>
      <c r="E63" s="18"/>
      <c r="F63" s="6" t="s">
        <v>172</v>
      </c>
      <c r="G63" s="6" t="s">
        <v>4377</v>
      </c>
      <c r="H63" s="6" t="s">
        <v>99</v>
      </c>
      <c r="I63" s="17">
        <v>4.4800000000000004</v>
      </c>
      <c r="J63" s="6" t="s">
        <v>570</v>
      </c>
      <c r="K63" s="6" t="s">
        <v>100</v>
      </c>
      <c r="L63" s="19">
        <v>0.050999999999999997</v>
      </c>
      <c r="M63" s="8">
        <v>0.00050000000000000001</v>
      </c>
      <c r="N63" s="7">
        <v>2242</v>
      </c>
      <c r="O63" s="7">
        <v>131.00999999999999</v>
      </c>
      <c r="P63" s="7">
        <v>2.9399999999999999</v>
      </c>
      <c r="Q63" s="8">
        <v>0</v>
      </c>
      <c r="R63" s="8">
        <v>0</v>
      </c>
      <c r="S63" s="52"/>
    </row>
    <row r="64" spans="1:19" ht="12.75">
      <c r="A64" s="52"/>
      <c r="B64" s="6" t="s">
        <v>4602</v>
      </c>
      <c r="C64" s="6" t="s">
        <v>4362</v>
      </c>
      <c r="D64" s="17">
        <v>11898360</v>
      </c>
      <c r="E64" s="18"/>
      <c r="F64" s="6" t="s">
        <v>172</v>
      </c>
      <c r="G64" s="6" t="s">
        <v>4377</v>
      </c>
      <c r="H64" s="6" t="s">
        <v>99</v>
      </c>
      <c r="I64" s="17">
        <v>4.4800000000000004</v>
      </c>
      <c r="J64" s="6" t="s">
        <v>570</v>
      </c>
      <c r="K64" s="6" t="s">
        <v>100</v>
      </c>
      <c r="L64" s="19">
        <v>0.050999999999999997</v>
      </c>
      <c r="M64" s="8">
        <v>0.00050000000000000001</v>
      </c>
      <c r="N64" s="7">
        <v>4427.4499999999998</v>
      </c>
      <c r="O64" s="7">
        <v>131.25999999999999</v>
      </c>
      <c r="P64" s="7">
        <v>5.8099999999999996</v>
      </c>
      <c r="Q64" s="8">
        <v>0</v>
      </c>
      <c r="R64" s="8">
        <v>0</v>
      </c>
      <c r="S64" s="52"/>
    </row>
    <row r="65" spans="1:19" ht="12.75">
      <c r="A65" s="52"/>
      <c r="B65" s="6" t="s">
        <v>4602</v>
      </c>
      <c r="C65" s="6" t="s">
        <v>4362</v>
      </c>
      <c r="D65" s="17">
        <v>11898380</v>
      </c>
      <c r="E65" s="18"/>
      <c r="F65" s="6" t="s">
        <v>172</v>
      </c>
      <c r="G65" s="6" t="s">
        <v>4377</v>
      </c>
      <c r="H65" s="6" t="s">
        <v>99</v>
      </c>
      <c r="I65" s="17">
        <v>4.4800000000000004</v>
      </c>
      <c r="J65" s="6" t="s">
        <v>570</v>
      </c>
      <c r="K65" s="6" t="s">
        <v>100</v>
      </c>
      <c r="L65" s="19">
        <v>0.050999999999999997</v>
      </c>
      <c r="M65" s="8">
        <v>0.00050000000000000001</v>
      </c>
      <c r="N65" s="7">
        <v>2784.9099999999999</v>
      </c>
      <c r="O65" s="7">
        <v>130.75</v>
      </c>
      <c r="P65" s="7">
        <v>3.6400000000000001</v>
      </c>
      <c r="Q65" s="8">
        <v>0</v>
      </c>
      <c r="R65" s="8">
        <v>0</v>
      </c>
      <c r="S65" s="52"/>
    </row>
    <row r="66" spans="1:19" ht="12.75">
      <c r="A66" s="52"/>
      <c r="B66" s="6" t="s">
        <v>4602</v>
      </c>
      <c r="C66" s="6" t="s">
        <v>4362</v>
      </c>
      <c r="D66" s="17">
        <v>11898390</v>
      </c>
      <c r="E66" s="18"/>
      <c r="F66" s="6" t="s">
        <v>172</v>
      </c>
      <c r="G66" s="6" t="s">
        <v>4377</v>
      </c>
      <c r="H66" s="6" t="s">
        <v>99</v>
      </c>
      <c r="I66" s="17">
        <v>4.4800000000000004</v>
      </c>
      <c r="J66" s="6" t="s">
        <v>570</v>
      </c>
      <c r="K66" s="6" t="s">
        <v>100</v>
      </c>
      <c r="L66" s="19">
        <v>0.050999999999999997</v>
      </c>
      <c r="M66" s="8">
        <v>0.00050000000000000001</v>
      </c>
      <c r="N66" s="7">
        <v>1566.1900000000001</v>
      </c>
      <c r="O66" s="7">
        <v>130.62000000000001</v>
      </c>
      <c r="P66" s="7">
        <v>2.0499999999999998</v>
      </c>
      <c r="Q66" s="8">
        <v>0</v>
      </c>
      <c r="R66" s="8">
        <v>0</v>
      </c>
      <c r="S66" s="52"/>
    </row>
    <row r="67" spans="1:19" ht="12.75">
      <c r="A67" s="52"/>
      <c r="B67" s="6" t="s">
        <v>4602</v>
      </c>
      <c r="C67" s="6" t="s">
        <v>4362</v>
      </c>
      <c r="D67" s="17">
        <v>11896130</v>
      </c>
      <c r="E67" s="18"/>
      <c r="F67" s="6" t="s">
        <v>172</v>
      </c>
      <c r="G67" s="6" t="s">
        <v>4379</v>
      </c>
      <c r="H67" s="6" t="s">
        <v>99</v>
      </c>
      <c r="I67" s="17">
        <v>4.4400000000000004</v>
      </c>
      <c r="J67" s="6" t="s">
        <v>570</v>
      </c>
      <c r="K67" s="6" t="s">
        <v>100</v>
      </c>
      <c r="L67" s="19">
        <v>0.05262</v>
      </c>
      <c r="M67" s="8">
        <v>0.0048999999999999998</v>
      </c>
      <c r="N67" s="7">
        <v>5111.5699999999997</v>
      </c>
      <c r="O67" s="7">
        <v>133.06</v>
      </c>
      <c r="P67" s="7">
        <v>6.7999999999999998</v>
      </c>
      <c r="Q67" s="8">
        <v>0.00010000000000000001</v>
      </c>
      <c r="R67" s="8">
        <v>0</v>
      </c>
      <c r="S67" s="52"/>
    </row>
    <row r="68" spans="1:19" ht="12.75">
      <c r="A68" s="52"/>
      <c r="B68" s="6" t="s">
        <v>4602</v>
      </c>
      <c r="C68" s="6" t="s">
        <v>4362</v>
      </c>
      <c r="D68" s="17">
        <v>11898400</v>
      </c>
      <c r="E68" s="18"/>
      <c r="F68" s="6" t="s">
        <v>172</v>
      </c>
      <c r="G68" s="6" t="s">
        <v>4377</v>
      </c>
      <c r="H68" s="6" t="s">
        <v>99</v>
      </c>
      <c r="I68" s="17">
        <v>4.4800000000000004</v>
      </c>
      <c r="J68" s="6" t="s">
        <v>570</v>
      </c>
      <c r="K68" s="6" t="s">
        <v>100</v>
      </c>
      <c r="L68" s="19">
        <v>0.050999999999999997</v>
      </c>
      <c r="M68" s="8">
        <v>0.00050000000000000001</v>
      </c>
      <c r="N68" s="7">
        <v>4656</v>
      </c>
      <c r="O68" s="7">
        <v>130.24000000000001</v>
      </c>
      <c r="P68" s="7">
        <v>6.0599999999999996</v>
      </c>
      <c r="Q68" s="8">
        <v>0</v>
      </c>
      <c r="R68" s="8">
        <v>0</v>
      </c>
      <c r="S68" s="52"/>
    </row>
    <row r="69" spans="1:19" ht="12.75">
      <c r="A69" s="52"/>
      <c r="B69" s="6" t="s">
        <v>4602</v>
      </c>
      <c r="C69" s="6" t="s">
        <v>4362</v>
      </c>
      <c r="D69" s="17">
        <v>11898410</v>
      </c>
      <c r="E69" s="18"/>
      <c r="F69" s="6" t="s">
        <v>172</v>
      </c>
      <c r="G69" s="6" t="s">
        <v>4377</v>
      </c>
      <c r="H69" s="6" t="s">
        <v>99</v>
      </c>
      <c r="I69" s="17">
        <v>4.4800000000000004</v>
      </c>
      <c r="J69" s="6" t="s">
        <v>570</v>
      </c>
      <c r="K69" s="6" t="s">
        <v>100</v>
      </c>
      <c r="L69" s="19">
        <v>0.050999999999999997</v>
      </c>
      <c r="M69" s="8">
        <v>0.00050000000000000001</v>
      </c>
      <c r="N69" s="7">
        <v>1827.3699999999999</v>
      </c>
      <c r="O69" s="7">
        <v>130.24000000000001</v>
      </c>
      <c r="P69" s="7">
        <v>2.3799999999999999</v>
      </c>
      <c r="Q69" s="8">
        <v>0</v>
      </c>
      <c r="R69" s="8">
        <v>0</v>
      </c>
      <c r="S69" s="52"/>
    </row>
    <row r="70" spans="1:19" ht="12.75">
      <c r="A70" s="52"/>
      <c r="B70" s="6" t="s">
        <v>4602</v>
      </c>
      <c r="C70" s="6" t="s">
        <v>4362</v>
      </c>
      <c r="D70" s="17">
        <v>11898420</v>
      </c>
      <c r="E70" s="18"/>
      <c r="F70" s="6" t="s">
        <v>172</v>
      </c>
      <c r="G70" s="6" t="s">
        <v>4380</v>
      </c>
      <c r="H70" s="6" t="s">
        <v>99</v>
      </c>
      <c r="I70" s="17">
        <v>4.4800000000000004</v>
      </c>
      <c r="J70" s="6" t="s">
        <v>570</v>
      </c>
      <c r="K70" s="6" t="s">
        <v>100</v>
      </c>
      <c r="L70" s="19">
        <v>0.050999999999999997</v>
      </c>
      <c r="M70" s="8">
        <v>0.00050000000000000001</v>
      </c>
      <c r="N70" s="7">
        <v>12165.07</v>
      </c>
      <c r="O70" s="7">
        <v>130.5</v>
      </c>
      <c r="P70" s="7">
        <v>15.880000000000001</v>
      </c>
      <c r="Q70" s="8">
        <v>0.00010000000000000001</v>
      </c>
      <c r="R70" s="8">
        <v>0</v>
      </c>
      <c r="S70" s="52"/>
    </row>
    <row r="71" spans="1:19" ht="12.75">
      <c r="A71" s="52"/>
      <c r="B71" s="6" t="s">
        <v>4602</v>
      </c>
      <c r="C71" s="6" t="s">
        <v>4362</v>
      </c>
      <c r="D71" s="17">
        <v>11898421</v>
      </c>
      <c r="E71" s="18"/>
      <c r="F71" s="6" t="s">
        <v>172</v>
      </c>
      <c r="G71" s="6" t="s">
        <v>4381</v>
      </c>
      <c r="H71" s="6" t="s">
        <v>99</v>
      </c>
      <c r="I71" s="17">
        <v>4.4800000000000004</v>
      </c>
      <c r="J71" s="6" t="s">
        <v>570</v>
      </c>
      <c r="K71" s="6" t="s">
        <v>100</v>
      </c>
      <c r="L71" s="19">
        <v>0.050999999999999997</v>
      </c>
      <c r="M71" s="8">
        <v>0.00050000000000000001</v>
      </c>
      <c r="N71" s="7">
        <v>23762.16</v>
      </c>
      <c r="O71" s="7">
        <v>131.65000000000001</v>
      </c>
      <c r="P71" s="7">
        <v>31.280000000000001</v>
      </c>
      <c r="Q71" s="8">
        <v>0.00029999999999999997</v>
      </c>
      <c r="R71" s="8">
        <v>0</v>
      </c>
      <c r="S71" s="52"/>
    </row>
    <row r="72" spans="1:19" ht="12.75">
      <c r="A72" s="52"/>
      <c r="B72" s="6" t="s">
        <v>4602</v>
      </c>
      <c r="C72" s="6" t="s">
        <v>4362</v>
      </c>
      <c r="D72" s="17">
        <v>99103947</v>
      </c>
      <c r="E72" s="18"/>
      <c r="F72" s="6" t="s">
        <v>172</v>
      </c>
      <c r="G72" s="6" t="s">
        <v>4382</v>
      </c>
      <c r="H72" s="6" t="s">
        <v>99</v>
      </c>
      <c r="I72" s="17">
        <v>4.4800000000000004</v>
      </c>
      <c r="J72" s="6" t="s">
        <v>570</v>
      </c>
      <c r="K72" s="6" t="s">
        <v>100</v>
      </c>
      <c r="L72" s="19">
        <v>0.050999999999999997</v>
      </c>
      <c r="M72" s="8">
        <v>0.00050000000000000001</v>
      </c>
      <c r="N72" s="7">
        <v>29997.439999999999</v>
      </c>
      <c r="O72" s="7">
        <v>132.18000000000001</v>
      </c>
      <c r="P72" s="7">
        <v>39.649999999999999</v>
      </c>
      <c r="Q72" s="8">
        <v>0.00029999999999999997</v>
      </c>
      <c r="R72" s="8">
        <v>0</v>
      </c>
      <c r="S72" s="52"/>
    </row>
    <row r="73" spans="1:19" ht="12.75">
      <c r="A73" s="52"/>
      <c r="B73" s="6" t="s">
        <v>4602</v>
      </c>
      <c r="C73" s="6" t="s">
        <v>4362</v>
      </c>
      <c r="D73" s="17">
        <v>11896140</v>
      </c>
      <c r="E73" s="18"/>
      <c r="F73" s="6" t="s">
        <v>172</v>
      </c>
      <c r="G73" s="6" t="s">
        <v>4383</v>
      </c>
      <c r="H73" s="6" t="s">
        <v>99</v>
      </c>
      <c r="I73" s="17">
        <v>4.4800000000000004</v>
      </c>
      <c r="J73" s="6" t="s">
        <v>570</v>
      </c>
      <c r="K73" s="6" t="s">
        <v>100</v>
      </c>
      <c r="L73" s="19">
        <v>0.051310000000000001</v>
      </c>
      <c r="M73" s="8">
        <v>0.00050000000000000001</v>
      </c>
      <c r="N73" s="7">
        <v>22468.880000000001</v>
      </c>
      <c r="O73" s="7">
        <v>134.94</v>
      </c>
      <c r="P73" s="7">
        <v>30.32</v>
      </c>
      <c r="Q73" s="8">
        <v>0.00020000000000000001</v>
      </c>
      <c r="R73" s="8">
        <v>0</v>
      </c>
      <c r="S73" s="52"/>
    </row>
    <row r="74" spans="1:19" ht="12.75">
      <c r="A74" s="52"/>
      <c r="B74" s="6" t="s">
        <v>4602</v>
      </c>
      <c r="C74" s="6" t="s">
        <v>4362</v>
      </c>
      <c r="D74" s="17">
        <v>11896150</v>
      </c>
      <c r="E74" s="18"/>
      <c r="F74" s="6" t="s">
        <v>172</v>
      </c>
      <c r="G74" s="6" t="s">
        <v>4384</v>
      </c>
      <c r="H74" s="6" t="s">
        <v>99</v>
      </c>
      <c r="I74" s="17">
        <v>4.4800000000000004</v>
      </c>
      <c r="J74" s="6" t="s">
        <v>570</v>
      </c>
      <c r="K74" s="6" t="s">
        <v>100</v>
      </c>
      <c r="L74" s="19">
        <v>0.051451999999999998</v>
      </c>
      <c r="M74" s="8">
        <v>0.00050000000000000001</v>
      </c>
      <c r="N74" s="7">
        <v>12725.74</v>
      </c>
      <c r="O74" s="7">
        <v>135.02000000000001</v>
      </c>
      <c r="P74" s="7">
        <v>17.18</v>
      </c>
      <c r="Q74" s="8">
        <v>0.00010000000000000001</v>
      </c>
      <c r="R74" s="8">
        <v>0</v>
      </c>
      <c r="S74" s="52"/>
    </row>
    <row r="75" spans="1:19" ht="12.75">
      <c r="A75" s="52"/>
      <c r="B75" s="6" t="s">
        <v>4602</v>
      </c>
      <c r="C75" s="6" t="s">
        <v>4362</v>
      </c>
      <c r="D75" s="17">
        <v>11896160</v>
      </c>
      <c r="E75" s="18"/>
      <c r="F75" s="6" t="s">
        <v>172</v>
      </c>
      <c r="G75" s="6" t="s">
        <v>4384</v>
      </c>
      <c r="H75" s="6" t="s">
        <v>99</v>
      </c>
      <c r="I75" s="17">
        <v>4.4800000000000004</v>
      </c>
      <c r="J75" s="6" t="s">
        <v>570</v>
      </c>
      <c r="K75" s="6" t="s">
        <v>100</v>
      </c>
      <c r="L75" s="19">
        <v>0.050999999999999997</v>
      </c>
      <c r="M75" s="8">
        <v>0.00050000000000000001</v>
      </c>
      <c r="N75" s="7">
        <v>8960.6900000000005</v>
      </c>
      <c r="O75" s="7">
        <v>133.09</v>
      </c>
      <c r="P75" s="7">
        <v>11.93</v>
      </c>
      <c r="Q75" s="8">
        <v>0.00010000000000000001</v>
      </c>
      <c r="R75" s="8">
        <v>0</v>
      </c>
      <c r="S75" s="52"/>
    </row>
    <row r="76" spans="1:19" ht="12.75">
      <c r="A76" s="52"/>
      <c r="B76" s="6" t="s">
        <v>4602</v>
      </c>
      <c r="C76" s="6" t="s">
        <v>4362</v>
      </c>
      <c r="D76" s="17">
        <v>11898170</v>
      </c>
      <c r="E76" s="18"/>
      <c r="F76" s="6" t="s">
        <v>172</v>
      </c>
      <c r="G76" s="6" t="s">
        <v>4384</v>
      </c>
      <c r="H76" s="6" t="s">
        <v>99</v>
      </c>
      <c r="I76" s="17">
        <v>4.4800000000000004</v>
      </c>
      <c r="J76" s="6" t="s">
        <v>570</v>
      </c>
      <c r="K76" s="6" t="s">
        <v>100</v>
      </c>
      <c r="L76" s="19">
        <v>0.050999999999999997</v>
      </c>
      <c r="M76" s="8">
        <v>0.00050000000000000001</v>
      </c>
      <c r="N76" s="7">
        <v>16482.369999999999</v>
      </c>
      <c r="O76" s="7">
        <v>133.09</v>
      </c>
      <c r="P76" s="7">
        <v>21.940000000000001</v>
      </c>
      <c r="Q76" s="8">
        <v>0.00020000000000000001</v>
      </c>
      <c r="R76" s="8">
        <v>0</v>
      </c>
      <c r="S76" s="52"/>
    </row>
    <row r="77" spans="1:19" ht="12.75">
      <c r="A77" s="52"/>
      <c r="B77" s="6" t="s">
        <v>4602</v>
      </c>
      <c r="C77" s="6" t="s">
        <v>4362</v>
      </c>
      <c r="D77" s="17">
        <v>11898180</v>
      </c>
      <c r="E77" s="18"/>
      <c r="F77" s="6" t="s">
        <v>172</v>
      </c>
      <c r="G77" s="6" t="s">
        <v>4384</v>
      </c>
      <c r="H77" s="6" t="s">
        <v>99</v>
      </c>
      <c r="I77" s="17">
        <v>4.4800000000000004</v>
      </c>
      <c r="J77" s="6" t="s">
        <v>570</v>
      </c>
      <c r="K77" s="6" t="s">
        <v>100</v>
      </c>
      <c r="L77" s="19">
        <v>0.050999999999999997</v>
      </c>
      <c r="M77" s="8">
        <v>0.00080000000000000004</v>
      </c>
      <c r="N77" s="7">
        <v>7257.9399999999996</v>
      </c>
      <c r="O77" s="7">
        <v>133.34</v>
      </c>
      <c r="P77" s="7">
        <v>9.6799999999999997</v>
      </c>
      <c r="Q77" s="8">
        <v>0.00010000000000000001</v>
      </c>
      <c r="R77" s="8">
        <v>0</v>
      </c>
      <c r="S77" s="52"/>
    </row>
    <row r="78" spans="1:19" ht="12.75">
      <c r="A78" s="52"/>
      <c r="B78" s="6" t="s">
        <v>4602</v>
      </c>
      <c r="C78" s="6" t="s">
        <v>4362</v>
      </c>
      <c r="D78" s="17">
        <v>11898190</v>
      </c>
      <c r="E78" s="18"/>
      <c r="F78" s="6" t="s">
        <v>172</v>
      </c>
      <c r="G78" s="6" t="s">
        <v>4384</v>
      </c>
      <c r="H78" s="6" t="s">
        <v>99</v>
      </c>
      <c r="I78" s="17">
        <v>4.4800000000000004</v>
      </c>
      <c r="J78" s="6" t="s">
        <v>570</v>
      </c>
      <c r="K78" s="6" t="s">
        <v>100</v>
      </c>
      <c r="L78" s="19">
        <v>0.050999999999999997</v>
      </c>
      <c r="M78" s="8">
        <v>0.00050000000000000001</v>
      </c>
      <c r="N78" s="7">
        <v>9208.0200000000004</v>
      </c>
      <c r="O78" s="7">
        <v>131.96000000000001</v>
      </c>
      <c r="P78" s="7">
        <v>12.15</v>
      </c>
      <c r="Q78" s="8">
        <v>0.00010000000000000001</v>
      </c>
      <c r="R78" s="8">
        <v>0</v>
      </c>
      <c r="S78" s="52"/>
    </row>
    <row r="79" spans="1:19" ht="12.75">
      <c r="A79" s="52"/>
      <c r="B79" s="6" t="s">
        <v>4603</v>
      </c>
      <c r="C79" s="6" t="s">
        <v>4357</v>
      </c>
      <c r="D79" s="17">
        <v>99106817</v>
      </c>
      <c r="E79" s="18"/>
      <c r="F79" s="6" t="s">
        <v>172</v>
      </c>
      <c r="G79" s="6" t="s">
        <v>4385</v>
      </c>
      <c r="H79" s="6" t="s">
        <v>99</v>
      </c>
      <c r="I79" s="17">
        <v>1.0900000000000001</v>
      </c>
      <c r="J79" s="6" t="s">
        <v>3356</v>
      </c>
      <c r="K79" s="6" t="s">
        <v>100</v>
      </c>
      <c r="L79" s="19">
        <v>0.028500000000000001</v>
      </c>
      <c r="M79" s="8">
        <v>0.028000000000000001</v>
      </c>
      <c r="N79" s="7">
        <v>993242.81999999995</v>
      </c>
      <c r="O79" s="7">
        <v>102.45</v>
      </c>
      <c r="P79" s="7">
        <v>1017.58</v>
      </c>
      <c r="Q79" s="8">
        <v>0.0083999999999999995</v>
      </c>
      <c r="R79" s="8">
        <v>0.00059999999999999995</v>
      </c>
      <c r="S79" s="52"/>
    </row>
    <row r="80" spans="1:19" ht="12.75">
      <c r="A80" s="52"/>
      <c r="B80" s="6" t="s">
        <v>4603</v>
      </c>
      <c r="C80" s="6" t="s">
        <v>4357</v>
      </c>
      <c r="D80" s="17">
        <v>707690186</v>
      </c>
      <c r="E80" s="18"/>
      <c r="F80" s="6" t="s">
        <v>172</v>
      </c>
      <c r="G80" s="6" t="s">
        <v>4386</v>
      </c>
      <c r="H80" s="6" t="s">
        <v>99</v>
      </c>
      <c r="I80" s="17">
        <v>1.0900000000000001</v>
      </c>
      <c r="J80" s="6" t="s">
        <v>3356</v>
      </c>
      <c r="K80" s="6" t="s">
        <v>100</v>
      </c>
      <c r="L80" s="23">
        <v>0.028500000000000001</v>
      </c>
      <c r="M80" s="8">
        <v>0.0063</v>
      </c>
      <c r="N80" s="7">
        <v>453243.19</v>
      </c>
      <c r="O80" s="7">
        <v>102.45</v>
      </c>
      <c r="P80" s="7">
        <v>464.35000000000002</v>
      </c>
      <c r="Q80" s="8">
        <v>0.0038</v>
      </c>
      <c r="R80" s="8">
        <v>0.00029999999999999997</v>
      </c>
      <c r="S80" s="52"/>
    </row>
    <row r="81" spans="1:19" ht="12.75">
      <c r="A81" s="52"/>
      <c r="B81" s="6" t="s">
        <v>4603</v>
      </c>
      <c r="C81" s="6" t="s">
        <v>4357</v>
      </c>
      <c r="D81" s="17">
        <v>707750295</v>
      </c>
      <c r="E81" s="18"/>
      <c r="F81" s="6" t="s">
        <v>4387</v>
      </c>
      <c r="G81" s="6" t="s">
        <v>4388</v>
      </c>
      <c r="H81" s="6" t="s">
        <v>273</v>
      </c>
      <c r="I81" s="17">
        <v>1.8999999999999999</v>
      </c>
      <c r="J81" s="6" t="s">
        <v>3356</v>
      </c>
      <c r="K81" s="6" t="s">
        <v>100</v>
      </c>
      <c r="L81" s="23">
        <v>0.029499999999999998</v>
      </c>
      <c r="M81" s="8">
        <v>0.019599999999999999</v>
      </c>
      <c r="N81" s="7">
        <v>593045.63</v>
      </c>
      <c r="O81" s="7">
        <v>101.91</v>
      </c>
      <c r="P81" s="7">
        <v>604.37</v>
      </c>
      <c r="Q81" s="8">
        <v>0.0050000000000000001</v>
      </c>
      <c r="R81" s="8">
        <v>0.00040000000000000002</v>
      </c>
      <c r="S81" s="52"/>
    </row>
    <row r="82" spans="1:19" ht="12.75">
      <c r="A82" s="52"/>
      <c r="B82" s="6" t="s">
        <v>4672</v>
      </c>
      <c r="C82" s="6" t="s">
        <v>4357</v>
      </c>
      <c r="D82" s="17">
        <v>707785333</v>
      </c>
      <c r="E82" s="18"/>
      <c r="F82" s="6" t="s">
        <v>4387</v>
      </c>
      <c r="G82" s="6"/>
      <c r="H82" s="6" t="s">
        <v>273</v>
      </c>
      <c r="I82" s="17">
        <v>2.6499999999999999</v>
      </c>
      <c r="J82" s="6" t="s">
        <v>297</v>
      </c>
      <c r="K82" s="6" t="s">
        <v>100</v>
      </c>
      <c r="L82" s="19">
        <v>0</v>
      </c>
      <c r="M82" s="8">
        <v>0.0241</v>
      </c>
      <c r="N82" s="7">
        <v>1182048.45</v>
      </c>
      <c r="O82" s="7">
        <v>100.78</v>
      </c>
      <c r="P82" s="7">
        <v>1191.27</v>
      </c>
      <c r="Q82" s="8">
        <v>0.0097999999999999997</v>
      </c>
      <c r="R82" s="8">
        <v>0.00069999999999999999</v>
      </c>
      <c r="S82" s="52"/>
    </row>
    <row r="83" spans="1:19" ht="12.75">
      <c r="A83" s="52"/>
      <c r="B83" s="6" t="s">
        <v>4604</v>
      </c>
      <c r="C83" s="6" t="s">
        <v>4357</v>
      </c>
      <c r="D83" s="17">
        <v>707740411</v>
      </c>
      <c r="E83" s="18"/>
      <c r="F83" s="6" t="s">
        <v>4387</v>
      </c>
      <c r="G83" s="6" t="s">
        <v>3422</v>
      </c>
      <c r="H83" s="6" t="s">
        <v>273</v>
      </c>
      <c r="I83" s="17">
        <v>6.6500000000000004</v>
      </c>
      <c r="J83" s="6" t="s">
        <v>3501</v>
      </c>
      <c r="K83" s="6" t="s">
        <v>100</v>
      </c>
      <c r="L83" s="23">
        <v>0.0178</v>
      </c>
      <c r="M83" s="8">
        <v>0.0094999999999999998</v>
      </c>
      <c r="N83" s="7">
        <v>691455.66000000003</v>
      </c>
      <c r="O83" s="7">
        <v>109.11</v>
      </c>
      <c r="P83" s="7">
        <v>754.45000000000005</v>
      </c>
      <c r="Q83" s="8">
        <v>0.0061999999999999998</v>
      </c>
      <c r="R83" s="8">
        <v>0.00050000000000000001</v>
      </c>
      <c r="S83" s="52"/>
    </row>
    <row r="84" spans="1:19" ht="12.75">
      <c r="A84" s="52"/>
      <c r="B84" s="6" t="s">
        <v>4605</v>
      </c>
      <c r="C84" s="6" t="s">
        <v>4357</v>
      </c>
      <c r="D84" s="17">
        <v>707750436</v>
      </c>
      <c r="E84" s="18"/>
      <c r="F84" s="6" t="s">
        <v>435</v>
      </c>
      <c r="G84" s="6" t="s">
        <v>4388</v>
      </c>
      <c r="H84" s="6" t="s">
        <v>310</v>
      </c>
      <c r="I84" s="17">
        <v>11.970000000000001</v>
      </c>
      <c r="J84" s="6" t="s">
        <v>3312</v>
      </c>
      <c r="K84" s="6" t="s">
        <v>100</v>
      </c>
      <c r="L84" s="23">
        <v>0.029999999999999999</v>
      </c>
      <c r="M84" s="8">
        <v>0.02</v>
      </c>
      <c r="N84" s="7">
        <v>77193.199999999997</v>
      </c>
      <c r="O84" s="7">
        <v>116.48</v>
      </c>
      <c r="P84" s="7">
        <v>89.909999999999997</v>
      </c>
      <c r="Q84" s="8">
        <v>0.00069999999999999999</v>
      </c>
      <c r="R84" s="8">
        <v>0.00010000000000000001</v>
      </c>
      <c r="S84" s="52"/>
    </row>
    <row r="85" spans="1:19" ht="12.75">
      <c r="A85" s="52"/>
      <c r="B85" s="6" t="s">
        <v>4605</v>
      </c>
      <c r="C85" s="6" t="s">
        <v>4357</v>
      </c>
      <c r="D85" s="17">
        <v>707750444</v>
      </c>
      <c r="E85" s="18"/>
      <c r="F85" s="6" t="s">
        <v>435</v>
      </c>
      <c r="G85" s="6" t="s">
        <v>4388</v>
      </c>
      <c r="H85" s="6" t="s">
        <v>310</v>
      </c>
      <c r="I85" s="17">
        <v>11.970000000000001</v>
      </c>
      <c r="J85" s="6" t="s">
        <v>3312</v>
      </c>
      <c r="K85" s="6" t="s">
        <v>100</v>
      </c>
      <c r="L85" s="23">
        <v>0.029999999999999999</v>
      </c>
      <c r="M85" s="8">
        <v>0.0201</v>
      </c>
      <c r="N85" s="7">
        <v>1191788.25</v>
      </c>
      <c r="O85" s="7">
        <v>116.34</v>
      </c>
      <c r="P85" s="7">
        <v>1386.53</v>
      </c>
      <c r="Q85" s="8">
        <v>0.0114</v>
      </c>
      <c r="R85" s="8">
        <v>0.00080000000000000004</v>
      </c>
      <c r="S85" s="52"/>
    </row>
    <row r="86" spans="1:19" ht="12.75">
      <c r="A86" s="52"/>
      <c r="B86" s="6" t="s">
        <v>4606</v>
      </c>
      <c r="C86" s="6" t="s">
        <v>4357</v>
      </c>
      <c r="D86" s="17">
        <v>701011611</v>
      </c>
      <c r="E86" s="18"/>
      <c r="F86" s="6" t="s">
        <v>480</v>
      </c>
      <c r="G86" s="6" t="s">
        <v>3420</v>
      </c>
      <c r="H86" s="6" t="s">
        <v>310</v>
      </c>
      <c r="I86" s="17">
        <v>5.4299999999999997</v>
      </c>
      <c r="J86" s="6" t="s">
        <v>254</v>
      </c>
      <c r="K86" s="6" t="s">
        <v>100</v>
      </c>
      <c r="L86" s="19">
        <v>0.032000000000000001</v>
      </c>
      <c r="M86" s="8">
        <v>-0.002</v>
      </c>
      <c r="N86" s="7">
        <v>565008.05000000005</v>
      </c>
      <c r="O86" s="7">
        <v>123.79000000000001</v>
      </c>
      <c r="P86" s="7">
        <v>699.41999999999996</v>
      </c>
      <c r="Q86" s="8">
        <v>0.0057999999999999996</v>
      </c>
      <c r="R86" s="8">
        <v>0.00040000000000000002</v>
      </c>
      <c r="S86" s="52"/>
    </row>
    <row r="87" spans="1:19" ht="12.75">
      <c r="A87" s="52"/>
      <c r="B87" s="6" t="s">
        <v>4606</v>
      </c>
      <c r="C87" s="6" t="s">
        <v>4357</v>
      </c>
      <c r="D87" s="17">
        <v>701011637</v>
      </c>
      <c r="E87" s="18"/>
      <c r="F87" s="6" t="s">
        <v>480</v>
      </c>
      <c r="G87" s="6" t="s">
        <v>3420</v>
      </c>
      <c r="H87" s="6" t="s">
        <v>310</v>
      </c>
      <c r="I87" s="17">
        <v>3.1699999999999999</v>
      </c>
      <c r="J87" s="6" t="s">
        <v>254</v>
      </c>
      <c r="K87" s="6" t="s">
        <v>100</v>
      </c>
      <c r="L87" s="19">
        <v>0.028199999999999999</v>
      </c>
      <c r="M87" s="8">
        <v>0.0016000000000000001</v>
      </c>
      <c r="N87" s="7">
        <v>91674.649999999994</v>
      </c>
      <c r="O87" s="7">
        <v>113.92</v>
      </c>
      <c r="P87" s="7">
        <v>104.44</v>
      </c>
      <c r="Q87" s="8">
        <v>0.00089999999999999998</v>
      </c>
      <c r="R87" s="8">
        <v>0.00010000000000000001</v>
      </c>
      <c r="S87" s="52"/>
    </row>
    <row r="88" spans="1:19" ht="12.75">
      <c r="A88" s="52"/>
      <c r="B88" s="6" t="s">
        <v>4606</v>
      </c>
      <c r="C88" s="6" t="s">
        <v>4357</v>
      </c>
      <c r="D88" s="17">
        <v>701011629</v>
      </c>
      <c r="E88" s="18"/>
      <c r="F88" s="6" t="s">
        <v>480</v>
      </c>
      <c r="G88" s="6" t="s">
        <v>3420</v>
      </c>
      <c r="H88" s="6" t="s">
        <v>310</v>
      </c>
      <c r="I88" s="17">
        <v>5.0499999999999998</v>
      </c>
      <c r="J88" s="6" t="s">
        <v>254</v>
      </c>
      <c r="K88" s="6" t="s">
        <v>100</v>
      </c>
      <c r="L88" s="19">
        <v>0.0356</v>
      </c>
      <c r="M88" s="8">
        <v>0.0063</v>
      </c>
      <c r="N88" s="7">
        <v>52830.550000000003</v>
      </c>
      <c r="O88" s="7">
        <v>120.70999999999999</v>
      </c>
      <c r="P88" s="7">
        <v>63.770000000000003</v>
      </c>
      <c r="Q88" s="8">
        <v>0.00050000000000000001</v>
      </c>
      <c r="R88" s="8">
        <v>0</v>
      </c>
      <c r="S88" s="52"/>
    </row>
    <row r="89" spans="1:19" ht="12.75">
      <c r="A89" s="52"/>
      <c r="B89" s="6" t="s">
        <v>4607</v>
      </c>
      <c r="C89" s="6" t="s">
        <v>4357</v>
      </c>
      <c r="D89" s="17">
        <v>707714762</v>
      </c>
      <c r="E89" s="18"/>
      <c r="F89" s="6" t="s">
        <v>480</v>
      </c>
      <c r="G89" s="6" t="s">
        <v>4389</v>
      </c>
      <c r="H89" s="6" t="s">
        <v>310</v>
      </c>
      <c r="I89" s="17">
        <v>8.0800000000000001</v>
      </c>
      <c r="J89" s="6" t="s">
        <v>254</v>
      </c>
      <c r="K89" s="6" t="s">
        <v>100</v>
      </c>
      <c r="L89" s="23">
        <v>0.028899999999999999</v>
      </c>
      <c r="M89" s="8">
        <v>0.013400000000000001</v>
      </c>
      <c r="N89" s="7">
        <v>432909.57000000001</v>
      </c>
      <c r="O89" s="7">
        <v>117.61</v>
      </c>
      <c r="P89" s="7">
        <v>509.13999999999999</v>
      </c>
      <c r="Q89" s="8">
        <v>0.0041999999999999997</v>
      </c>
      <c r="R89" s="8">
        <v>0.00029999999999999997</v>
      </c>
      <c r="S89" s="52"/>
    </row>
    <row r="90" spans="1:19" ht="12.75">
      <c r="A90" s="52"/>
      <c r="B90" s="6" t="s">
        <v>4608</v>
      </c>
      <c r="C90" s="6" t="s">
        <v>4357</v>
      </c>
      <c r="D90" s="17">
        <v>701011652</v>
      </c>
      <c r="E90" s="18"/>
      <c r="F90" s="6" t="s">
        <v>4390</v>
      </c>
      <c r="G90" s="6" t="s">
        <v>4391</v>
      </c>
      <c r="H90" s="6" t="s">
        <v>273</v>
      </c>
      <c r="I90" s="17">
        <v>1.6699999999999999</v>
      </c>
      <c r="J90" s="6" t="s">
        <v>3312</v>
      </c>
      <c r="K90" s="6" t="s">
        <v>100</v>
      </c>
      <c r="L90" s="19">
        <v>0.028299999999999999</v>
      </c>
      <c r="M90" s="8">
        <v>-0.0124</v>
      </c>
      <c r="N90" s="7">
        <v>176261.23999999999</v>
      </c>
      <c r="O90" s="7">
        <v>112.93000000000001</v>
      </c>
      <c r="P90" s="7">
        <v>199.05000000000001</v>
      </c>
      <c r="Q90" s="8">
        <v>0.0016000000000000001</v>
      </c>
      <c r="R90" s="8">
        <v>0.00010000000000000001</v>
      </c>
      <c r="S90" s="52"/>
    </row>
    <row r="91" spans="1:19" ht="12.75">
      <c r="A91" s="52"/>
      <c r="B91" s="6" t="s">
        <v>4609</v>
      </c>
      <c r="C91" s="6" t="s">
        <v>4357</v>
      </c>
      <c r="D91" s="17">
        <v>707785069</v>
      </c>
      <c r="E91" s="18"/>
      <c r="F91" s="6" t="s">
        <v>480</v>
      </c>
      <c r="G91" s="6"/>
      <c r="H91" s="6" t="s">
        <v>310</v>
      </c>
      <c r="I91" s="17">
        <v>9.0099999999999998</v>
      </c>
      <c r="J91" s="6" t="s">
        <v>254</v>
      </c>
      <c r="K91" s="6" t="s">
        <v>100</v>
      </c>
      <c r="L91" s="19">
        <v>0</v>
      </c>
      <c r="M91" s="8">
        <v>0.0276</v>
      </c>
      <c r="N91" s="7">
        <v>44264.5</v>
      </c>
      <c r="O91" s="7">
        <v>101.58</v>
      </c>
      <c r="P91" s="7">
        <v>44.960000000000001</v>
      </c>
      <c r="Q91" s="8">
        <v>0.00040000000000000002</v>
      </c>
      <c r="R91" s="8">
        <v>0</v>
      </c>
      <c r="S91" s="52"/>
    </row>
    <row r="92" spans="1:19" ht="12.75">
      <c r="A92" s="52"/>
      <c r="B92" s="6" t="s">
        <v>4609</v>
      </c>
      <c r="C92" s="6" t="s">
        <v>4362</v>
      </c>
      <c r="D92" s="17">
        <v>701012486</v>
      </c>
      <c r="E92" s="18"/>
      <c r="F92" s="6" t="s">
        <v>480</v>
      </c>
      <c r="G92" s="6" t="s">
        <v>3420</v>
      </c>
      <c r="H92" s="6" t="s">
        <v>310</v>
      </c>
      <c r="I92" s="17">
        <v>8.2699999999999996</v>
      </c>
      <c r="J92" s="6" t="s">
        <v>254</v>
      </c>
      <c r="K92" s="6" t="s">
        <v>100</v>
      </c>
      <c r="L92" s="19">
        <v>0.040800000000000003</v>
      </c>
      <c r="M92" s="8">
        <v>0.014</v>
      </c>
      <c r="N92" s="7">
        <v>92301.389999999999</v>
      </c>
      <c r="O92" s="7">
        <v>126.94</v>
      </c>
      <c r="P92" s="7">
        <v>117.17</v>
      </c>
      <c r="Q92" s="8">
        <v>0.001</v>
      </c>
      <c r="R92" s="8">
        <v>0.00010000000000000001</v>
      </c>
      <c r="S92" s="52"/>
    </row>
    <row r="93" spans="1:19" ht="12.75">
      <c r="A93" s="52"/>
      <c r="B93" s="6" t="s">
        <v>4609</v>
      </c>
      <c r="C93" s="6" t="s">
        <v>4362</v>
      </c>
      <c r="D93" s="17">
        <v>707700167</v>
      </c>
      <c r="E93" s="18"/>
      <c r="F93" s="6" t="s">
        <v>480</v>
      </c>
      <c r="G93" s="6" t="s">
        <v>4392</v>
      </c>
      <c r="H93" s="6" t="s">
        <v>310</v>
      </c>
      <c r="I93" s="17">
        <v>8.1799999999999997</v>
      </c>
      <c r="J93" s="6" t="s">
        <v>254</v>
      </c>
      <c r="K93" s="6" t="s">
        <v>100</v>
      </c>
      <c r="L93" s="23">
        <v>0.031</v>
      </c>
      <c r="M93" s="8">
        <v>0.022700000000000001</v>
      </c>
      <c r="N93" s="7">
        <v>120079.69</v>
      </c>
      <c r="O93" s="7">
        <v>110.04000000000001</v>
      </c>
      <c r="P93" s="7">
        <v>132.13999999999999</v>
      </c>
      <c r="Q93" s="8">
        <v>0.0011000000000000001</v>
      </c>
      <c r="R93" s="8">
        <v>0.00010000000000000001</v>
      </c>
      <c r="S93" s="52"/>
    </row>
    <row r="94" spans="1:19" ht="12.75">
      <c r="A94" s="52"/>
      <c r="B94" s="6" t="s">
        <v>4609</v>
      </c>
      <c r="C94" s="6" t="s">
        <v>4362</v>
      </c>
      <c r="D94" s="17">
        <v>707715579</v>
      </c>
      <c r="E94" s="18"/>
      <c r="F94" s="6" t="s">
        <v>480</v>
      </c>
      <c r="G94" s="6" t="s">
        <v>4389</v>
      </c>
      <c r="H94" s="6" t="s">
        <v>310</v>
      </c>
      <c r="I94" s="17">
        <v>8.5299999999999994</v>
      </c>
      <c r="J94" s="6" t="s">
        <v>254</v>
      </c>
      <c r="K94" s="6" t="s">
        <v>100</v>
      </c>
      <c r="L94" s="23">
        <v>0.031399999999999997</v>
      </c>
      <c r="M94" s="8">
        <v>0.010699999999999999</v>
      </c>
      <c r="N94" s="7">
        <v>24428.57</v>
      </c>
      <c r="O94" s="7">
        <v>119.56</v>
      </c>
      <c r="P94" s="7">
        <v>29.210000000000001</v>
      </c>
      <c r="Q94" s="8">
        <v>0.00020000000000000001</v>
      </c>
      <c r="R94" s="8">
        <v>0</v>
      </c>
      <c r="S94" s="52"/>
    </row>
    <row r="95" spans="1:19" ht="12.75">
      <c r="A95" s="52"/>
      <c r="B95" s="6" t="s">
        <v>4609</v>
      </c>
      <c r="C95" s="6" t="s">
        <v>4362</v>
      </c>
      <c r="D95" s="17">
        <v>707725099</v>
      </c>
      <c r="E95" s="18"/>
      <c r="F95" s="6" t="s">
        <v>480</v>
      </c>
      <c r="G95" s="6" t="s">
        <v>4393</v>
      </c>
      <c r="H95" s="6" t="s">
        <v>310</v>
      </c>
      <c r="I95" s="17">
        <v>8.2100000000000009</v>
      </c>
      <c r="J95" s="6" t="s">
        <v>254</v>
      </c>
      <c r="K95" s="6" t="s">
        <v>100</v>
      </c>
      <c r="L95" s="23">
        <v>0.031</v>
      </c>
      <c r="M95" s="8">
        <v>0.021399999999999999</v>
      </c>
      <c r="N95" s="7">
        <v>20144.110000000001</v>
      </c>
      <c r="O95" s="7">
        <v>112.25</v>
      </c>
      <c r="P95" s="7">
        <v>22.609999999999999</v>
      </c>
      <c r="Q95" s="8">
        <v>0.00020000000000000001</v>
      </c>
      <c r="R95" s="8">
        <v>0</v>
      </c>
      <c r="S95" s="52"/>
    </row>
    <row r="96" spans="1:19" ht="12.75">
      <c r="A96" s="52"/>
      <c r="B96" s="6" t="s">
        <v>4609</v>
      </c>
      <c r="C96" s="6" t="s">
        <v>4362</v>
      </c>
      <c r="D96" s="17">
        <v>707732947</v>
      </c>
      <c r="E96" s="18"/>
      <c r="F96" s="6" t="s">
        <v>480</v>
      </c>
      <c r="G96" s="6" t="s">
        <v>4394</v>
      </c>
      <c r="H96" s="6" t="s">
        <v>310</v>
      </c>
      <c r="I96" s="17">
        <v>8.1799999999999997</v>
      </c>
      <c r="J96" s="6" t="s">
        <v>254</v>
      </c>
      <c r="K96" s="6" t="s">
        <v>100</v>
      </c>
      <c r="L96" s="23">
        <v>0.031</v>
      </c>
      <c r="M96" s="8">
        <v>0.022800000000000001</v>
      </c>
      <c r="N96" s="7">
        <v>32665.330000000002</v>
      </c>
      <c r="O96" s="7">
        <v>110.86</v>
      </c>
      <c r="P96" s="7">
        <v>36.210000000000001</v>
      </c>
      <c r="Q96" s="8">
        <v>0.00029999999999999997</v>
      </c>
      <c r="R96" s="8">
        <v>0</v>
      </c>
      <c r="S96" s="52"/>
    </row>
    <row r="97" spans="1:19" ht="12.75">
      <c r="A97" s="52"/>
      <c r="B97" s="6" t="s">
        <v>4609</v>
      </c>
      <c r="C97" s="6" t="s">
        <v>4362</v>
      </c>
      <c r="D97" s="17">
        <v>707743621</v>
      </c>
      <c r="E97" s="18"/>
      <c r="F97" s="6" t="s">
        <v>480</v>
      </c>
      <c r="G97" s="6" t="s">
        <v>4190</v>
      </c>
      <c r="H97" s="6" t="s">
        <v>310</v>
      </c>
      <c r="I97" s="17">
        <v>8.1199999999999992</v>
      </c>
      <c r="J97" s="6" t="s">
        <v>254</v>
      </c>
      <c r="K97" s="6" t="s">
        <v>100</v>
      </c>
      <c r="L97" s="23">
        <v>0.031</v>
      </c>
      <c r="M97" s="8">
        <v>0.024899999999999999</v>
      </c>
      <c r="N97" s="7">
        <v>16947.209999999999</v>
      </c>
      <c r="O97" s="7">
        <v>108.99</v>
      </c>
      <c r="P97" s="7">
        <v>18.469999999999999</v>
      </c>
      <c r="Q97" s="8">
        <v>0.00020000000000000001</v>
      </c>
      <c r="R97" s="8">
        <v>0</v>
      </c>
      <c r="S97" s="52"/>
    </row>
    <row r="98" spans="1:19" ht="12.75">
      <c r="A98" s="52"/>
      <c r="B98" s="6" t="s">
        <v>4609</v>
      </c>
      <c r="C98" s="6" t="s">
        <v>4362</v>
      </c>
      <c r="D98" s="17">
        <v>707753133</v>
      </c>
      <c r="E98" s="18"/>
      <c r="F98" s="6" t="s">
        <v>480</v>
      </c>
      <c r="G98" s="6" t="s">
        <v>4274</v>
      </c>
      <c r="H98" s="6" t="s">
        <v>310</v>
      </c>
      <c r="I98" s="17">
        <v>8.0999999999999996</v>
      </c>
      <c r="J98" s="6" t="s">
        <v>254</v>
      </c>
      <c r="K98" s="6" t="s">
        <v>100</v>
      </c>
      <c r="L98" s="23">
        <v>0.031</v>
      </c>
      <c r="M98" s="8">
        <v>0.025999999999999999</v>
      </c>
      <c r="N98" s="7">
        <v>32798.410000000003</v>
      </c>
      <c r="O98" s="7">
        <v>107.97</v>
      </c>
      <c r="P98" s="7">
        <v>35.409999999999997</v>
      </c>
      <c r="Q98" s="8">
        <v>0.00029999999999999997</v>
      </c>
      <c r="R98" s="8">
        <v>0</v>
      </c>
      <c r="S98" s="52"/>
    </row>
    <row r="99" spans="1:19" ht="12.75">
      <c r="A99" s="52"/>
      <c r="B99" s="6" t="s">
        <v>4609</v>
      </c>
      <c r="C99" s="6" t="s">
        <v>4362</v>
      </c>
      <c r="D99" s="17">
        <v>707768826</v>
      </c>
      <c r="E99" s="18"/>
      <c r="F99" s="6" t="s">
        <v>480</v>
      </c>
      <c r="G99" s="6" t="s">
        <v>4395</v>
      </c>
      <c r="H99" s="6" t="s">
        <v>310</v>
      </c>
      <c r="I99" s="17">
        <v>8.7899999999999991</v>
      </c>
      <c r="J99" s="6" t="s">
        <v>254</v>
      </c>
      <c r="K99" s="6" t="s">
        <v>100</v>
      </c>
      <c r="L99" s="19">
        <v>0</v>
      </c>
      <c r="M99" s="8">
        <v>0.035200000000000002</v>
      </c>
      <c r="N99" s="7">
        <v>36282.629999999997</v>
      </c>
      <c r="O99" s="7">
        <v>97.909999999999997</v>
      </c>
      <c r="P99" s="7">
        <v>35.520000000000003</v>
      </c>
      <c r="Q99" s="8">
        <v>0.00029999999999999997</v>
      </c>
      <c r="R99" s="8">
        <v>0</v>
      </c>
      <c r="S99" s="52"/>
    </row>
    <row r="100" spans="1:19" ht="12.75">
      <c r="A100" s="52"/>
      <c r="B100" s="6" t="s">
        <v>4609</v>
      </c>
      <c r="C100" s="6" t="s">
        <v>4362</v>
      </c>
      <c r="D100" s="17">
        <v>701012494</v>
      </c>
      <c r="E100" s="18"/>
      <c r="F100" s="6" t="s">
        <v>480</v>
      </c>
      <c r="G100" s="6" t="s">
        <v>3420</v>
      </c>
      <c r="H100" s="6" t="s">
        <v>310</v>
      </c>
      <c r="I100" s="17">
        <v>8.1699999999999999</v>
      </c>
      <c r="J100" s="6" t="s">
        <v>254</v>
      </c>
      <c r="K100" s="6" t="s">
        <v>100</v>
      </c>
      <c r="L100" s="19">
        <v>0.039</v>
      </c>
      <c r="M100" s="8">
        <v>0.017299999999999999</v>
      </c>
      <c r="N100" s="7">
        <v>19984.310000000001</v>
      </c>
      <c r="O100" s="7">
        <v>124.58</v>
      </c>
      <c r="P100" s="7">
        <v>24.899999999999999</v>
      </c>
      <c r="Q100" s="8">
        <v>0.00020000000000000001</v>
      </c>
      <c r="R100" s="8">
        <v>0</v>
      </c>
      <c r="S100" s="52"/>
    </row>
    <row r="101" spans="1:19" ht="12.75">
      <c r="A101" s="52"/>
      <c r="B101" s="6" t="s">
        <v>4609</v>
      </c>
      <c r="C101" s="6" t="s">
        <v>4362</v>
      </c>
      <c r="D101" s="17">
        <v>701014755</v>
      </c>
      <c r="E101" s="18"/>
      <c r="F101" s="6" t="s">
        <v>480</v>
      </c>
      <c r="G101" s="6" t="s">
        <v>3420</v>
      </c>
      <c r="H101" s="6" t="s">
        <v>310</v>
      </c>
      <c r="I101" s="17">
        <v>8.5199999999999996</v>
      </c>
      <c r="J101" s="6" t="s">
        <v>254</v>
      </c>
      <c r="K101" s="6" t="s">
        <v>100</v>
      </c>
      <c r="L101" s="19">
        <v>0.038199999999999998</v>
      </c>
      <c r="M101" s="8">
        <v>0.0076</v>
      </c>
      <c r="N101" s="7">
        <v>35877.620000000003</v>
      </c>
      <c r="O101" s="7">
        <v>119.90000000000001</v>
      </c>
      <c r="P101" s="7">
        <v>43.020000000000003</v>
      </c>
      <c r="Q101" s="8">
        <v>0.00040000000000000002</v>
      </c>
      <c r="R101" s="8">
        <v>0</v>
      </c>
      <c r="S101" s="52"/>
    </row>
    <row r="102" spans="1:19" ht="12.75">
      <c r="A102" s="52"/>
      <c r="B102" s="6" t="s">
        <v>4609</v>
      </c>
      <c r="C102" s="6" t="s">
        <v>4362</v>
      </c>
      <c r="D102" s="17">
        <v>701017980</v>
      </c>
      <c r="E102" s="18"/>
      <c r="F102" s="6" t="s">
        <v>480</v>
      </c>
      <c r="G102" s="6" t="s">
        <v>3420</v>
      </c>
      <c r="H102" s="6" t="s">
        <v>310</v>
      </c>
      <c r="I102" s="17">
        <v>8.3100000000000005</v>
      </c>
      <c r="J102" s="6" t="s">
        <v>254</v>
      </c>
      <c r="K102" s="6" t="s">
        <v>100</v>
      </c>
      <c r="L102" s="19">
        <v>0.037900000000000003</v>
      </c>
      <c r="M102" s="8">
        <v>0.0146</v>
      </c>
      <c r="N102" s="7">
        <v>23052.630000000001</v>
      </c>
      <c r="O102" s="7">
        <v>123.19</v>
      </c>
      <c r="P102" s="7">
        <v>28.399999999999999</v>
      </c>
      <c r="Q102" s="8">
        <v>0.00020000000000000001</v>
      </c>
      <c r="R102" s="8">
        <v>0</v>
      </c>
      <c r="S102" s="52"/>
    </row>
    <row r="103" spans="1:19" ht="12.75">
      <c r="A103" s="52"/>
      <c r="B103" s="6" t="s">
        <v>4609</v>
      </c>
      <c r="C103" s="6" t="s">
        <v>4362</v>
      </c>
      <c r="D103" s="17">
        <v>701020729</v>
      </c>
      <c r="E103" s="18"/>
      <c r="F103" s="6" t="s">
        <v>480</v>
      </c>
      <c r="G103" s="6" t="s">
        <v>3420</v>
      </c>
      <c r="H103" s="6" t="s">
        <v>310</v>
      </c>
      <c r="I103" s="17">
        <v>8.3499999999999996</v>
      </c>
      <c r="J103" s="6" t="s">
        <v>254</v>
      </c>
      <c r="K103" s="6" t="s">
        <v>100</v>
      </c>
      <c r="L103" s="19">
        <v>0.040099999999999997</v>
      </c>
      <c r="M103" s="8">
        <v>0.01</v>
      </c>
      <c r="N103" s="7">
        <v>30683.52</v>
      </c>
      <c r="O103" s="7">
        <v>123.95999999999999</v>
      </c>
      <c r="P103" s="7">
        <v>38.039999999999999</v>
      </c>
      <c r="Q103" s="8">
        <v>0.00029999999999999997</v>
      </c>
      <c r="R103" s="8">
        <v>0</v>
      </c>
      <c r="S103" s="52"/>
    </row>
    <row r="104" spans="1:19" ht="12.75">
      <c r="A104" s="52"/>
      <c r="B104" s="6" t="s">
        <v>4609</v>
      </c>
      <c r="C104" s="6" t="s">
        <v>4362</v>
      </c>
      <c r="D104" s="17">
        <v>701024291</v>
      </c>
      <c r="E104" s="18"/>
      <c r="F104" s="6" t="s">
        <v>480</v>
      </c>
      <c r="G104" s="6" t="s">
        <v>3420</v>
      </c>
      <c r="H104" s="6" t="s">
        <v>310</v>
      </c>
      <c r="I104" s="17">
        <v>8.4499999999999993</v>
      </c>
      <c r="J104" s="6" t="s">
        <v>254</v>
      </c>
      <c r="K104" s="6" t="s">
        <v>100</v>
      </c>
      <c r="L104" s="19">
        <v>0.039699999999999999</v>
      </c>
      <c r="M104" s="8">
        <v>0.0080000000000000002</v>
      </c>
      <c r="N104" s="7">
        <v>61378.760000000002</v>
      </c>
      <c r="O104" s="7">
        <v>122.48</v>
      </c>
      <c r="P104" s="7">
        <v>75.180000000000007</v>
      </c>
      <c r="Q104" s="8">
        <v>0.00059999999999999995</v>
      </c>
      <c r="R104" s="8">
        <v>0</v>
      </c>
      <c r="S104" s="52"/>
    </row>
    <row r="105" spans="1:19" ht="12.75">
      <c r="A105" s="52"/>
      <c r="B105" s="6" t="s">
        <v>4609</v>
      </c>
      <c r="C105" s="6" t="s">
        <v>4362</v>
      </c>
      <c r="D105" s="17">
        <v>707684239</v>
      </c>
      <c r="E105" s="18"/>
      <c r="F105" s="6" t="s">
        <v>480</v>
      </c>
      <c r="G105" s="6" t="s">
        <v>4396</v>
      </c>
      <c r="H105" s="6" t="s">
        <v>310</v>
      </c>
      <c r="I105" s="17">
        <v>8.1999999999999993</v>
      </c>
      <c r="J105" s="6" t="s">
        <v>254</v>
      </c>
      <c r="K105" s="6" t="s">
        <v>100</v>
      </c>
      <c r="L105" s="19">
        <v>0.041700000000000001</v>
      </c>
      <c r="M105" s="8">
        <v>0.014500000000000001</v>
      </c>
      <c r="N105" s="7">
        <v>43434.580000000002</v>
      </c>
      <c r="O105" s="7">
        <v>127.90000000000001</v>
      </c>
      <c r="P105" s="7">
        <v>55.549999999999997</v>
      </c>
      <c r="Q105" s="8">
        <v>0.00050000000000000001</v>
      </c>
      <c r="R105" s="8">
        <v>0</v>
      </c>
      <c r="S105" s="52"/>
    </row>
    <row r="106" spans="1:19" ht="12.75">
      <c r="A106" s="52"/>
      <c r="B106" s="6" t="s">
        <v>4609</v>
      </c>
      <c r="C106" s="6" t="s">
        <v>4362</v>
      </c>
      <c r="D106" s="17">
        <v>707688438</v>
      </c>
      <c r="E106" s="18"/>
      <c r="F106" s="6" t="s">
        <v>480</v>
      </c>
      <c r="G106" s="6" t="s">
        <v>4397</v>
      </c>
      <c r="H106" s="6" t="s">
        <v>310</v>
      </c>
      <c r="I106" s="17">
        <v>8.25</v>
      </c>
      <c r="J106" s="6" t="s">
        <v>254</v>
      </c>
      <c r="K106" s="6" t="s">
        <v>100</v>
      </c>
      <c r="L106" s="23">
        <v>0.037199999999999997</v>
      </c>
      <c r="M106" s="8">
        <v>0.0141</v>
      </c>
      <c r="N106" s="7">
        <v>103523.26</v>
      </c>
      <c r="O106" s="7">
        <v>121.43000000000001</v>
      </c>
      <c r="P106" s="7">
        <v>125.70999999999999</v>
      </c>
      <c r="Q106" s="8">
        <v>0.001</v>
      </c>
      <c r="R106" s="8">
        <v>0.00010000000000000001</v>
      </c>
      <c r="S106" s="52"/>
    </row>
    <row r="107" spans="1:19" ht="12.75">
      <c r="A107" s="52"/>
      <c r="B107" s="6" t="s">
        <v>4610</v>
      </c>
      <c r="C107" s="6" t="s">
        <v>4357</v>
      </c>
      <c r="D107" s="17">
        <v>701012775</v>
      </c>
      <c r="E107" s="18"/>
      <c r="F107" s="6" t="s">
        <v>480</v>
      </c>
      <c r="G107" s="6" t="s">
        <v>3420</v>
      </c>
      <c r="H107" s="6" t="s">
        <v>310</v>
      </c>
      <c r="I107" s="17">
        <v>3.5600000000000001</v>
      </c>
      <c r="J107" s="6" t="s">
        <v>3356</v>
      </c>
      <c r="K107" s="6" t="s">
        <v>100</v>
      </c>
      <c r="L107" s="19">
        <v>0.051060000000000001</v>
      </c>
      <c r="M107" s="8">
        <v>0.041399999999999999</v>
      </c>
      <c r="N107" s="7">
        <v>320020.20000000001</v>
      </c>
      <c r="O107" s="7">
        <v>103.72</v>
      </c>
      <c r="P107" s="7">
        <v>331.92000000000002</v>
      </c>
      <c r="Q107" s="8">
        <v>0.0027000000000000001</v>
      </c>
      <c r="R107" s="8">
        <v>0.00020000000000000001</v>
      </c>
      <c r="S107" s="52"/>
    </row>
    <row r="108" spans="1:19" ht="12.75">
      <c r="A108" s="52"/>
      <c r="B108" s="6" t="s">
        <v>4605</v>
      </c>
      <c r="C108" s="6" t="s">
        <v>4362</v>
      </c>
      <c r="D108" s="17">
        <v>707731659</v>
      </c>
      <c r="E108" s="18"/>
      <c r="F108" s="6" t="s">
        <v>480</v>
      </c>
      <c r="G108" s="6" t="s">
        <v>4398</v>
      </c>
      <c r="H108" s="6" t="s">
        <v>310</v>
      </c>
      <c r="I108" s="17">
        <v>2.1400000000000001</v>
      </c>
      <c r="J108" s="6" t="s">
        <v>3312</v>
      </c>
      <c r="K108" s="6" t="s">
        <v>49</v>
      </c>
      <c r="L108" s="23">
        <v>0.0155</v>
      </c>
      <c r="M108" s="8">
        <v>0.0146</v>
      </c>
      <c r="N108" s="7">
        <v>479.32999999999998</v>
      </c>
      <c r="O108" s="7">
        <v>10021</v>
      </c>
      <c r="P108" s="7">
        <v>169.25</v>
      </c>
      <c r="Q108" s="8">
        <v>0.0014</v>
      </c>
      <c r="R108" s="8">
        <v>0.00010000000000000001</v>
      </c>
      <c r="S108" s="52"/>
    </row>
    <row r="109" spans="1:19" ht="12.75">
      <c r="A109" s="52"/>
      <c r="B109" s="6" t="s">
        <v>4605</v>
      </c>
      <c r="C109" s="6" t="s">
        <v>4362</v>
      </c>
      <c r="D109" s="17">
        <v>707764684</v>
      </c>
      <c r="E109" s="18"/>
      <c r="F109" s="6" t="s">
        <v>480</v>
      </c>
      <c r="G109" s="22">
        <v>44118</v>
      </c>
      <c r="H109" s="6" t="s">
        <v>310</v>
      </c>
      <c r="I109" s="17">
        <v>2.1400000000000001</v>
      </c>
      <c r="J109" s="6" t="s">
        <v>3312</v>
      </c>
      <c r="K109" s="6" t="s">
        <v>49</v>
      </c>
      <c r="L109" s="23">
        <v>0.021000000000000001</v>
      </c>
      <c r="M109" s="8">
        <v>0.018200000000000001</v>
      </c>
      <c r="N109" s="7">
        <v>267.92000000000002</v>
      </c>
      <c r="O109" s="7">
        <v>9940</v>
      </c>
      <c r="P109" s="7">
        <v>93.840000000000003</v>
      </c>
      <c r="Q109" s="8">
        <v>0.00080000000000000004</v>
      </c>
      <c r="R109" s="8">
        <v>0.00010000000000000001</v>
      </c>
      <c r="S109" s="52"/>
    </row>
    <row r="110" spans="1:19" ht="12.75">
      <c r="A110" s="52"/>
      <c r="B110" s="6" t="s">
        <v>4605</v>
      </c>
      <c r="C110" s="6" t="s">
        <v>4362</v>
      </c>
      <c r="D110" s="17">
        <v>707772687</v>
      </c>
      <c r="E110" s="18"/>
      <c r="F110" s="6" t="s">
        <v>480</v>
      </c>
      <c r="G110" s="6" t="s">
        <v>3595</v>
      </c>
      <c r="H110" s="6" t="s">
        <v>310</v>
      </c>
      <c r="I110" s="17">
        <v>2.1400000000000001</v>
      </c>
      <c r="J110" s="6" t="s">
        <v>3312</v>
      </c>
      <c r="K110" s="6" t="s">
        <v>49</v>
      </c>
      <c r="L110" s="19">
        <v>0</v>
      </c>
      <c r="M110" s="8">
        <v>0.025499999999999998</v>
      </c>
      <c r="N110" s="7">
        <v>361.20999999999998</v>
      </c>
      <c r="O110" s="7">
        <v>9789</v>
      </c>
      <c r="P110" s="7">
        <v>124.59</v>
      </c>
      <c r="Q110" s="8">
        <v>0.001</v>
      </c>
      <c r="R110" s="8">
        <v>0.00010000000000000001</v>
      </c>
      <c r="S110" s="52"/>
    </row>
    <row r="111" spans="1:19" ht="12.75">
      <c r="A111" s="52"/>
      <c r="B111" s="6" t="s">
        <v>4605</v>
      </c>
      <c r="C111" s="6" t="s">
        <v>4362</v>
      </c>
      <c r="D111" s="17">
        <v>707781928</v>
      </c>
      <c r="E111" s="18"/>
      <c r="F111" s="6" t="s">
        <v>480</v>
      </c>
      <c r="G111" s="6"/>
      <c r="H111" s="6" t="s">
        <v>310</v>
      </c>
      <c r="I111" s="17">
        <v>2.1400000000000001</v>
      </c>
      <c r="J111" s="6" t="s">
        <v>3312</v>
      </c>
      <c r="K111" s="6" t="s">
        <v>49</v>
      </c>
      <c r="L111" s="19">
        <v>0</v>
      </c>
      <c r="M111" s="8">
        <v>0.034700000000000002</v>
      </c>
      <c r="N111" s="7">
        <v>329.19</v>
      </c>
      <c r="O111" s="7">
        <v>9603</v>
      </c>
      <c r="P111" s="7">
        <v>111.39</v>
      </c>
      <c r="Q111" s="8">
        <v>0.00089999999999999998</v>
      </c>
      <c r="R111" s="8">
        <v>0.00010000000000000001</v>
      </c>
      <c r="S111" s="52"/>
    </row>
    <row r="112" spans="1:19" ht="12.75">
      <c r="A112" s="52"/>
      <c r="B112" s="6" t="s">
        <v>4611</v>
      </c>
      <c r="C112" s="6" t="s">
        <v>4362</v>
      </c>
      <c r="D112" s="17">
        <v>701011462</v>
      </c>
      <c r="E112" s="18"/>
      <c r="F112" s="6" t="s">
        <v>509</v>
      </c>
      <c r="G112" s="6" t="s">
        <v>4399</v>
      </c>
      <c r="H112" s="6" t="s">
        <v>310</v>
      </c>
      <c r="I112" s="17">
        <v>5.96</v>
      </c>
      <c r="J112" s="6" t="s">
        <v>254</v>
      </c>
      <c r="K112" s="6" t="s">
        <v>100</v>
      </c>
      <c r="L112" s="19">
        <v>0.044299999999999999</v>
      </c>
      <c r="M112" s="8">
        <v>0.0068999999999999999</v>
      </c>
      <c r="N112" s="7">
        <v>36453.300000000003</v>
      </c>
      <c r="O112" s="7">
        <v>129.49000000000001</v>
      </c>
      <c r="P112" s="7">
        <v>47.200000000000003</v>
      </c>
      <c r="Q112" s="8">
        <v>0.00040000000000000002</v>
      </c>
      <c r="R112" s="8">
        <v>0</v>
      </c>
      <c r="S112" s="52"/>
    </row>
    <row r="113" spans="1:19" ht="12.75">
      <c r="A113" s="52"/>
      <c r="B113" s="6" t="s">
        <v>4611</v>
      </c>
      <c r="C113" s="6" t="s">
        <v>4362</v>
      </c>
      <c r="D113" s="17">
        <v>701011454</v>
      </c>
      <c r="E113" s="18"/>
      <c r="F113" s="6" t="s">
        <v>509</v>
      </c>
      <c r="G113" s="6" t="s">
        <v>4400</v>
      </c>
      <c r="H113" s="6" t="s">
        <v>310</v>
      </c>
      <c r="I113" s="17">
        <v>5.96</v>
      </c>
      <c r="J113" s="6" t="s">
        <v>254</v>
      </c>
      <c r="K113" s="6" t="s">
        <v>100</v>
      </c>
      <c r="L113" s="19">
        <v>0.044560000000000002</v>
      </c>
      <c r="M113" s="8">
        <v>0.0068999999999999999</v>
      </c>
      <c r="N113" s="7">
        <v>39381.629999999997</v>
      </c>
      <c r="O113" s="7">
        <v>129.41999999999999</v>
      </c>
      <c r="P113" s="7">
        <v>50.969999999999999</v>
      </c>
      <c r="Q113" s="8">
        <v>0.00040000000000000002</v>
      </c>
      <c r="R113" s="8">
        <v>0</v>
      </c>
      <c r="S113" s="52"/>
    </row>
    <row r="114" spans="1:19" ht="12.75">
      <c r="A114" s="52"/>
      <c r="B114" s="6" t="s">
        <v>4611</v>
      </c>
      <c r="C114" s="6" t="s">
        <v>4362</v>
      </c>
      <c r="D114" s="17">
        <v>701011447</v>
      </c>
      <c r="E114" s="18"/>
      <c r="F114" s="6" t="s">
        <v>509</v>
      </c>
      <c r="G114" s="6" t="s">
        <v>4400</v>
      </c>
      <c r="H114" s="6" t="s">
        <v>310</v>
      </c>
      <c r="I114" s="17">
        <v>6</v>
      </c>
      <c r="J114" s="6" t="s">
        <v>254</v>
      </c>
      <c r="K114" s="6" t="s">
        <v>100</v>
      </c>
      <c r="L114" s="19">
        <v>0.04478</v>
      </c>
      <c r="M114" s="8">
        <v>0.0064000000000000003</v>
      </c>
      <c r="N114" s="7">
        <v>30295.150000000001</v>
      </c>
      <c r="O114" s="7">
        <v>130.25</v>
      </c>
      <c r="P114" s="7">
        <v>39.460000000000001</v>
      </c>
      <c r="Q114" s="8">
        <v>0.00029999999999999997</v>
      </c>
      <c r="R114" s="8">
        <v>0</v>
      </c>
      <c r="S114" s="52"/>
    </row>
    <row r="115" spans="1:19" ht="12.75">
      <c r="A115" s="52"/>
      <c r="B115" s="6" t="s">
        <v>4611</v>
      </c>
      <c r="C115" s="6" t="s">
        <v>4362</v>
      </c>
      <c r="D115" s="17">
        <v>701011488</v>
      </c>
      <c r="E115" s="18"/>
      <c r="F115" s="6" t="s">
        <v>509</v>
      </c>
      <c r="G115" s="6" t="s">
        <v>4399</v>
      </c>
      <c r="H115" s="6" t="s">
        <v>310</v>
      </c>
      <c r="I115" s="17">
        <v>5.9800000000000004</v>
      </c>
      <c r="J115" s="6" t="s">
        <v>254</v>
      </c>
      <c r="K115" s="6" t="s">
        <v>100</v>
      </c>
      <c r="L115" s="19">
        <v>0.045400000000000003</v>
      </c>
      <c r="M115" s="8">
        <v>0.0074000000000000003</v>
      </c>
      <c r="N115" s="7">
        <v>29335.439999999999</v>
      </c>
      <c r="O115" s="7">
        <v>130.16999999999999</v>
      </c>
      <c r="P115" s="7">
        <v>38.189999999999998</v>
      </c>
      <c r="Q115" s="8">
        <v>0.00029999999999999997</v>
      </c>
      <c r="R115" s="8">
        <v>0</v>
      </c>
      <c r="S115" s="52"/>
    </row>
    <row r="116" spans="1:19" ht="12.75">
      <c r="A116" s="52"/>
      <c r="B116" s="6" t="s">
        <v>4611</v>
      </c>
      <c r="C116" s="6" t="s">
        <v>4362</v>
      </c>
      <c r="D116" s="17">
        <v>701011470</v>
      </c>
      <c r="E116" s="18"/>
      <c r="F116" s="6" t="s">
        <v>509</v>
      </c>
      <c r="G116" s="6" t="s">
        <v>4401</v>
      </c>
      <c r="H116" s="6" t="s">
        <v>310</v>
      </c>
      <c r="I116" s="17">
        <v>3.6499999999999999</v>
      </c>
      <c r="J116" s="6" t="s">
        <v>254</v>
      </c>
      <c r="K116" s="6" t="s">
        <v>100</v>
      </c>
      <c r="L116" s="19">
        <v>0.055</v>
      </c>
      <c r="M116" s="8">
        <v>-0.0047000000000000002</v>
      </c>
      <c r="N116" s="7">
        <v>10536.889999999999</v>
      </c>
      <c r="O116" s="7">
        <v>127.02</v>
      </c>
      <c r="P116" s="7">
        <v>13.380000000000001</v>
      </c>
      <c r="Q116" s="8">
        <v>0.00010000000000000001</v>
      </c>
      <c r="R116" s="8">
        <v>0</v>
      </c>
      <c r="S116" s="52"/>
    </row>
    <row r="117" spans="1:19" ht="12.75">
      <c r="A117" s="52"/>
      <c r="B117" s="6" t="s">
        <v>4611</v>
      </c>
      <c r="C117" s="6" t="s">
        <v>4362</v>
      </c>
      <c r="D117" s="17">
        <v>701011496</v>
      </c>
      <c r="E117" s="18"/>
      <c r="F117" s="6" t="s">
        <v>509</v>
      </c>
      <c r="G117" s="6" t="s">
        <v>4402</v>
      </c>
      <c r="H117" s="6" t="s">
        <v>310</v>
      </c>
      <c r="I117" s="17">
        <v>4.7599999999999998</v>
      </c>
      <c r="J117" s="6" t="s">
        <v>254</v>
      </c>
      <c r="K117" s="6" t="s">
        <v>100</v>
      </c>
      <c r="L117" s="19">
        <v>0.055</v>
      </c>
      <c r="M117" s="8">
        <v>0.00010000000000000001</v>
      </c>
      <c r="N117" s="7">
        <v>10504.98</v>
      </c>
      <c r="O117" s="7">
        <v>133.25</v>
      </c>
      <c r="P117" s="7">
        <v>14</v>
      </c>
      <c r="Q117" s="8">
        <v>0.00010000000000000001</v>
      </c>
      <c r="R117" s="8">
        <v>0</v>
      </c>
      <c r="S117" s="52"/>
    </row>
    <row r="118" spans="1:19" ht="12.75">
      <c r="A118" s="52"/>
      <c r="B118" s="6" t="s">
        <v>4612</v>
      </c>
      <c r="C118" s="6" t="s">
        <v>4362</v>
      </c>
      <c r="D118" s="17">
        <v>701011520</v>
      </c>
      <c r="E118" s="18"/>
      <c r="F118" s="6" t="s">
        <v>509</v>
      </c>
      <c r="G118" s="6" t="s">
        <v>4403</v>
      </c>
      <c r="H118" s="6" t="s">
        <v>310</v>
      </c>
      <c r="I118" s="17">
        <v>4.8600000000000003</v>
      </c>
      <c r="J118" s="6" t="s">
        <v>254</v>
      </c>
      <c r="K118" s="6" t="s">
        <v>100</v>
      </c>
      <c r="L118" s="19">
        <v>0.055</v>
      </c>
      <c r="M118" s="8">
        <v>0.00059999999999999995</v>
      </c>
      <c r="N118" s="7">
        <v>13560.25</v>
      </c>
      <c r="O118" s="7">
        <v>133.44999999999999</v>
      </c>
      <c r="P118" s="7">
        <v>18.100000000000001</v>
      </c>
      <c r="Q118" s="8">
        <v>0.00010000000000000001</v>
      </c>
      <c r="R118" s="8">
        <v>0</v>
      </c>
      <c r="S118" s="52"/>
    </row>
    <row r="119" spans="1:19" ht="12.75">
      <c r="A119" s="52"/>
      <c r="B119" s="6" t="s">
        <v>4613</v>
      </c>
      <c r="C119" s="6" t="s">
        <v>4362</v>
      </c>
      <c r="D119" s="17">
        <v>701011538</v>
      </c>
      <c r="E119" s="18"/>
      <c r="F119" s="6" t="s">
        <v>509</v>
      </c>
      <c r="G119" s="6" t="s">
        <v>4404</v>
      </c>
      <c r="H119" s="6" t="s">
        <v>310</v>
      </c>
      <c r="I119" s="17">
        <v>4.6399999999999997</v>
      </c>
      <c r="J119" s="6" t="s">
        <v>254</v>
      </c>
      <c r="K119" s="6" t="s">
        <v>100</v>
      </c>
      <c r="L119" s="19">
        <v>0.055</v>
      </c>
      <c r="M119" s="8">
        <v>0.00029999999999999997</v>
      </c>
      <c r="N119" s="7">
        <v>39945.510000000002</v>
      </c>
      <c r="O119" s="7">
        <v>131.38</v>
      </c>
      <c r="P119" s="7">
        <v>52.479999999999997</v>
      </c>
      <c r="Q119" s="8">
        <v>0.00040000000000000002</v>
      </c>
      <c r="R119" s="8">
        <v>0</v>
      </c>
      <c r="S119" s="52"/>
    </row>
    <row r="120" spans="1:19" ht="12.75">
      <c r="A120" s="52"/>
      <c r="B120" s="6" t="s">
        <v>4613</v>
      </c>
      <c r="C120" s="6" t="s">
        <v>4362</v>
      </c>
      <c r="D120" s="17">
        <v>701011504</v>
      </c>
      <c r="E120" s="18"/>
      <c r="F120" s="6" t="s">
        <v>509</v>
      </c>
      <c r="G120" s="6" t="s">
        <v>4405</v>
      </c>
      <c r="H120" s="6" t="s">
        <v>310</v>
      </c>
      <c r="I120" s="17">
        <v>4.8700000000000001</v>
      </c>
      <c r="J120" s="6" t="s">
        <v>254</v>
      </c>
      <c r="K120" s="6" t="s">
        <v>100</v>
      </c>
      <c r="L120" s="19">
        <v>0.055</v>
      </c>
      <c r="M120" s="8">
        <v>-0.00029999999999999997</v>
      </c>
      <c r="N120" s="7">
        <v>12819.780000000001</v>
      </c>
      <c r="O120" s="7">
        <v>134.78999999999999</v>
      </c>
      <c r="P120" s="7">
        <v>17.280000000000001</v>
      </c>
      <c r="Q120" s="8">
        <v>0.00010000000000000001</v>
      </c>
      <c r="R120" s="8">
        <v>0</v>
      </c>
      <c r="S120" s="52"/>
    </row>
    <row r="121" spans="1:19" ht="12.75">
      <c r="A121" s="52"/>
      <c r="B121" s="6" t="s">
        <v>4612</v>
      </c>
      <c r="C121" s="6" t="s">
        <v>4362</v>
      </c>
      <c r="D121" s="17">
        <v>701011512</v>
      </c>
      <c r="E121" s="18"/>
      <c r="F121" s="6" t="s">
        <v>509</v>
      </c>
      <c r="G121" s="6" t="s">
        <v>4403</v>
      </c>
      <c r="H121" s="6" t="s">
        <v>310</v>
      </c>
      <c r="I121" s="17">
        <v>4.8600000000000003</v>
      </c>
      <c r="J121" s="6" t="s">
        <v>254</v>
      </c>
      <c r="K121" s="6" t="s">
        <v>100</v>
      </c>
      <c r="L121" s="19">
        <v>0.055</v>
      </c>
      <c r="M121" s="8">
        <v>0.00059999999999999995</v>
      </c>
      <c r="N121" s="7">
        <v>42982.440000000002</v>
      </c>
      <c r="O121" s="7">
        <v>133.44999999999999</v>
      </c>
      <c r="P121" s="7">
        <v>57.359999999999999</v>
      </c>
      <c r="Q121" s="8">
        <v>0.00050000000000000001</v>
      </c>
      <c r="R121" s="8">
        <v>0</v>
      </c>
      <c r="S121" s="52"/>
    </row>
    <row r="122" spans="1:19" ht="12.75">
      <c r="A122" s="52"/>
      <c r="B122" s="6" t="s">
        <v>4614</v>
      </c>
      <c r="C122" s="6" t="s">
        <v>4357</v>
      </c>
      <c r="D122" s="17">
        <v>99108102</v>
      </c>
      <c r="E122" s="18"/>
      <c r="F122" s="6" t="s">
        <v>509</v>
      </c>
      <c r="G122" s="6" t="s">
        <v>4406</v>
      </c>
      <c r="H122" s="6" t="s">
        <v>310</v>
      </c>
      <c r="I122" s="17">
        <v>8.1099999999999994</v>
      </c>
      <c r="J122" s="6" t="s">
        <v>254</v>
      </c>
      <c r="K122" s="6" t="s">
        <v>100</v>
      </c>
      <c r="L122" s="19">
        <v>0.028850000000000001</v>
      </c>
      <c r="M122" s="8">
        <v>0.012200000000000001</v>
      </c>
      <c r="N122" s="7">
        <v>358978.88</v>
      </c>
      <c r="O122" s="7">
        <v>117.61</v>
      </c>
      <c r="P122" s="7">
        <v>422.19999999999999</v>
      </c>
      <c r="Q122" s="8">
        <v>0.0035000000000000001</v>
      </c>
      <c r="R122" s="8">
        <v>0.00029999999999999997</v>
      </c>
      <c r="S122" s="52"/>
    </row>
    <row r="123" spans="1:19" ht="12.75">
      <c r="A123" s="52"/>
      <c r="B123" s="6" t="s">
        <v>4607</v>
      </c>
      <c r="C123" s="6" t="s">
        <v>4357</v>
      </c>
      <c r="D123" s="17">
        <v>707746467</v>
      </c>
      <c r="E123" s="18"/>
      <c r="F123" s="6" t="s">
        <v>509</v>
      </c>
      <c r="G123" s="6" t="s">
        <v>3374</v>
      </c>
      <c r="H123" s="6" t="s">
        <v>310</v>
      </c>
      <c r="I123" s="17">
        <v>9.0299999999999994</v>
      </c>
      <c r="J123" s="6" t="s">
        <v>254</v>
      </c>
      <c r="K123" s="6" t="s">
        <v>100</v>
      </c>
      <c r="L123" s="23">
        <v>0.017899999999999999</v>
      </c>
      <c r="M123" s="8">
        <v>0.017999999999999999</v>
      </c>
      <c r="N123" s="7">
        <v>49767.349999999999</v>
      </c>
      <c r="O123" s="7">
        <v>103.77</v>
      </c>
      <c r="P123" s="7">
        <v>51.640000000000001</v>
      </c>
      <c r="Q123" s="8">
        <v>0.00040000000000000002</v>
      </c>
      <c r="R123" s="8">
        <v>0</v>
      </c>
      <c r="S123" s="52"/>
    </row>
    <row r="124" spans="1:19" ht="12.75">
      <c r="A124" s="52"/>
      <c r="B124" s="6" t="s">
        <v>4607</v>
      </c>
      <c r="C124" s="6" t="s">
        <v>4357</v>
      </c>
      <c r="D124" s="17">
        <v>707729091</v>
      </c>
      <c r="E124" s="18"/>
      <c r="F124" s="6" t="s">
        <v>509</v>
      </c>
      <c r="G124" s="6" t="s">
        <v>4407</v>
      </c>
      <c r="H124" s="6" t="s">
        <v>310</v>
      </c>
      <c r="I124" s="17">
        <v>9.1600000000000001</v>
      </c>
      <c r="J124" s="6" t="s">
        <v>254</v>
      </c>
      <c r="K124" s="6" t="s">
        <v>100</v>
      </c>
      <c r="L124" s="23">
        <v>0.019800000000000002</v>
      </c>
      <c r="M124" s="8">
        <v>0.011900000000000001</v>
      </c>
      <c r="N124" s="7">
        <v>172843.37</v>
      </c>
      <c r="O124" s="7">
        <v>111.20999999999999</v>
      </c>
      <c r="P124" s="7">
        <v>192.22</v>
      </c>
      <c r="Q124" s="8">
        <v>0.0016000000000000001</v>
      </c>
      <c r="R124" s="8">
        <v>0.00010000000000000001</v>
      </c>
      <c r="S124" s="52"/>
    </row>
    <row r="125" spans="1:19" ht="12.75">
      <c r="A125" s="52"/>
      <c r="B125" s="6" t="s">
        <v>4607</v>
      </c>
      <c r="C125" s="6" t="s">
        <v>4357</v>
      </c>
      <c r="D125" s="17">
        <v>707695698</v>
      </c>
      <c r="E125" s="18"/>
      <c r="F125" s="6" t="s">
        <v>509</v>
      </c>
      <c r="G125" s="6" t="s">
        <v>4408</v>
      </c>
      <c r="H125" s="6" t="s">
        <v>310</v>
      </c>
      <c r="I125" s="17">
        <v>8.8800000000000008</v>
      </c>
      <c r="J125" s="6" t="s">
        <v>254</v>
      </c>
      <c r="K125" s="6" t="s">
        <v>100</v>
      </c>
      <c r="L125" s="23">
        <v>0.0264</v>
      </c>
      <c r="M125" s="8">
        <v>0.0166</v>
      </c>
      <c r="N125" s="7">
        <v>696553.14000000001</v>
      </c>
      <c r="O125" s="7">
        <v>111.8</v>
      </c>
      <c r="P125" s="7">
        <v>778.75</v>
      </c>
      <c r="Q125" s="8">
        <v>0.0064000000000000003</v>
      </c>
      <c r="R125" s="8">
        <v>0.00050000000000000001</v>
      </c>
      <c r="S125" s="52"/>
    </row>
    <row r="126" spans="1:19" ht="12.75">
      <c r="A126" s="52"/>
      <c r="B126" s="6" t="s">
        <v>4608</v>
      </c>
      <c r="C126" s="6" t="s">
        <v>4357</v>
      </c>
      <c r="D126" s="17">
        <v>701010308</v>
      </c>
      <c r="E126" s="18"/>
      <c r="F126" s="6" t="s">
        <v>4409</v>
      </c>
      <c r="G126" s="6" t="s">
        <v>4410</v>
      </c>
      <c r="H126" s="6" t="s">
        <v>273</v>
      </c>
      <c r="I126" s="17">
        <v>0.75</v>
      </c>
      <c r="J126" s="6" t="s">
        <v>3312</v>
      </c>
      <c r="K126" s="6" t="s">
        <v>100</v>
      </c>
      <c r="L126" s="19">
        <v>0.051900000000000002</v>
      </c>
      <c r="M126" s="8">
        <v>0.022599999999999999</v>
      </c>
      <c r="N126" s="7">
        <v>201966.01000000001</v>
      </c>
      <c r="O126" s="7">
        <v>103.43000000000001</v>
      </c>
      <c r="P126" s="7">
        <v>208.88999999999999</v>
      </c>
      <c r="Q126" s="8">
        <v>0.0016999999999999999</v>
      </c>
      <c r="R126" s="8">
        <v>0.00010000000000000001</v>
      </c>
      <c r="S126" s="52"/>
    </row>
    <row r="127" spans="1:19" ht="12.75">
      <c r="A127" s="52"/>
      <c r="B127" s="6" t="s">
        <v>4608</v>
      </c>
      <c r="C127" s="6" t="s">
        <v>4357</v>
      </c>
      <c r="D127" s="17">
        <v>707689428</v>
      </c>
      <c r="E127" s="18"/>
      <c r="F127" s="6" t="s">
        <v>4409</v>
      </c>
      <c r="G127" s="6" t="s">
        <v>4386</v>
      </c>
      <c r="H127" s="6" t="s">
        <v>273</v>
      </c>
      <c r="I127" s="17">
        <v>2.79</v>
      </c>
      <c r="J127" s="6" t="s">
        <v>3312</v>
      </c>
      <c r="K127" s="6" t="s">
        <v>100</v>
      </c>
      <c r="L127" s="23">
        <v>0.047399999999999998</v>
      </c>
      <c r="M127" s="8">
        <v>0.0327</v>
      </c>
      <c r="N127" s="7">
        <v>148791.95999999999</v>
      </c>
      <c r="O127" s="7">
        <v>105.34999999999999</v>
      </c>
      <c r="P127" s="7">
        <v>156.75</v>
      </c>
      <c r="Q127" s="8">
        <v>0.0012999999999999999</v>
      </c>
      <c r="R127" s="8">
        <v>0.00010000000000000001</v>
      </c>
      <c r="S127" s="52"/>
    </row>
    <row r="128" spans="1:19" ht="12.75">
      <c r="A128" s="52"/>
      <c r="B128" s="6" t="s">
        <v>4608</v>
      </c>
      <c r="C128" s="6" t="s">
        <v>4357</v>
      </c>
      <c r="D128" s="17">
        <v>707714770</v>
      </c>
      <c r="E128" s="18"/>
      <c r="F128" s="6" t="s">
        <v>4409</v>
      </c>
      <c r="G128" s="6" t="s">
        <v>4389</v>
      </c>
      <c r="H128" s="6" t="s">
        <v>273</v>
      </c>
      <c r="I128" s="17">
        <v>2.79</v>
      </c>
      <c r="J128" s="6" t="s">
        <v>3312</v>
      </c>
      <c r="K128" s="6" t="s">
        <v>100</v>
      </c>
      <c r="L128" s="23">
        <v>0.034200000000000001</v>
      </c>
      <c r="M128" s="8">
        <v>-0.0041999999999999997</v>
      </c>
      <c r="N128" s="7">
        <v>77638.880000000005</v>
      </c>
      <c r="O128" s="7">
        <v>116.95</v>
      </c>
      <c r="P128" s="7">
        <v>90.799999999999997</v>
      </c>
      <c r="Q128" s="8">
        <v>0.00069999999999999999</v>
      </c>
      <c r="R128" s="8">
        <v>0.00010000000000000001</v>
      </c>
      <c r="S128" s="52"/>
    </row>
    <row r="129" spans="1:19" ht="12.75">
      <c r="A129" s="52"/>
      <c r="B129" s="6" t="s">
        <v>4608</v>
      </c>
      <c r="C129" s="6" t="s">
        <v>4357</v>
      </c>
      <c r="D129" s="17">
        <v>707714788</v>
      </c>
      <c r="E129" s="18"/>
      <c r="F129" s="6" t="s">
        <v>4409</v>
      </c>
      <c r="G129" s="6" t="s">
        <v>4389</v>
      </c>
      <c r="H129" s="6" t="s">
        <v>273</v>
      </c>
      <c r="I129" s="17">
        <v>2.73</v>
      </c>
      <c r="J129" s="6" t="s">
        <v>3312</v>
      </c>
      <c r="K129" s="6" t="s">
        <v>100</v>
      </c>
      <c r="L129" s="23">
        <v>0.040899999999999999</v>
      </c>
      <c r="M129" s="8">
        <v>0.030300000000000001</v>
      </c>
      <c r="N129" s="7">
        <v>77638.880000000005</v>
      </c>
      <c r="O129" s="7">
        <v>105</v>
      </c>
      <c r="P129" s="7">
        <v>81.519999999999996</v>
      </c>
      <c r="Q129" s="8">
        <v>0.00069999999999999999</v>
      </c>
      <c r="R129" s="8">
        <v>0</v>
      </c>
      <c r="S129" s="52"/>
    </row>
    <row r="130" spans="1:19" ht="12.75">
      <c r="A130" s="52"/>
      <c r="B130" s="6" t="s">
        <v>4615</v>
      </c>
      <c r="C130" s="6" t="s">
        <v>4362</v>
      </c>
      <c r="D130" s="17">
        <v>707686648</v>
      </c>
      <c r="E130" s="18"/>
      <c r="F130" s="6" t="s">
        <v>509</v>
      </c>
      <c r="G130" s="6" t="s">
        <v>3428</v>
      </c>
      <c r="H130" s="6" t="s">
        <v>310</v>
      </c>
      <c r="I130" s="17">
        <v>5.7999999999999998</v>
      </c>
      <c r="J130" s="6" t="s">
        <v>254</v>
      </c>
      <c r="K130" s="6" t="s">
        <v>100</v>
      </c>
      <c r="L130" s="19">
        <v>0.033000000000000002</v>
      </c>
      <c r="M130" s="8">
        <v>0.020199999999999999</v>
      </c>
      <c r="N130" s="7">
        <v>212730.87</v>
      </c>
      <c r="O130" s="7">
        <v>108.23</v>
      </c>
      <c r="P130" s="7">
        <v>230.24000000000001</v>
      </c>
      <c r="Q130" s="8">
        <v>0.0019</v>
      </c>
      <c r="R130" s="8">
        <v>0.00010000000000000001</v>
      </c>
      <c r="S130" s="52"/>
    </row>
    <row r="131" spans="1:19" ht="12.75">
      <c r="A131" s="52"/>
      <c r="B131" s="6" t="s">
        <v>4615</v>
      </c>
      <c r="C131" s="6" t="s">
        <v>4362</v>
      </c>
      <c r="D131" s="17">
        <v>707686655</v>
      </c>
      <c r="E131" s="18"/>
      <c r="F131" s="6" t="s">
        <v>509</v>
      </c>
      <c r="G131" s="6" t="s">
        <v>3428</v>
      </c>
      <c r="H131" s="6" t="s">
        <v>310</v>
      </c>
      <c r="I131" s="17">
        <v>1.3500000000000001</v>
      </c>
      <c r="J131" s="6" t="s">
        <v>254</v>
      </c>
      <c r="K131" s="6" t="s">
        <v>100</v>
      </c>
      <c r="L131" s="19">
        <v>0.050000000000000003</v>
      </c>
      <c r="M131" s="8">
        <v>0.031899999999999998</v>
      </c>
      <c r="N131" s="7">
        <v>4624.3100000000004</v>
      </c>
      <c r="O131" s="7">
        <v>107.47</v>
      </c>
      <c r="P131" s="7">
        <v>4.9699999999999998</v>
      </c>
      <c r="Q131" s="8">
        <v>0</v>
      </c>
      <c r="R131" s="8">
        <v>0</v>
      </c>
      <c r="S131" s="52"/>
    </row>
    <row r="132" spans="1:19" ht="12.75">
      <c r="A132" s="52"/>
      <c r="B132" s="6" t="s">
        <v>4616</v>
      </c>
      <c r="C132" s="6" t="s">
        <v>4357</v>
      </c>
      <c r="D132" s="17">
        <v>707708822</v>
      </c>
      <c r="E132" s="18"/>
      <c r="F132" s="6" t="s">
        <v>4409</v>
      </c>
      <c r="G132" s="6" t="s">
        <v>3420</v>
      </c>
      <c r="H132" s="6" t="s">
        <v>273</v>
      </c>
      <c r="I132" s="17">
        <v>3.5800000000000001</v>
      </c>
      <c r="J132" s="6" t="s">
        <v>3356</v>
      </c>
      <c r="K132" s="6" t="s">
        <v>100</v>
      </c>
      <c r="L132" s="23">
        <v>0.048500000000000001</v>
      </c>
      <c r="M132" s="8">
        <v>0.037999999999999999</v>
      </c>
      <c r="N132" s="7">
        <v>135232.29999999999</v>
      </c>
      <c r="O132" s="7">
        <v>104.04000000000001</v>
      </c>
      <c r="P132" s="7">
        <v>140.69999999999999</v>
      </c>
      <c r="Q132" s="8">
        <v>0.0011999999999999999</v>
      </c>
      <c r="R132" s="8">
        <v>0.00010000000000000001</v>
      </c>
      <c r="S132" s="52"/>
    </row>
    <row r="133" spans="1:19" ht="12.75">
      <c r="A133" s="52"/>
      <c r="B133" s="6" t="s">
        <v>4616</v>
      </c>
      <c r="C133" s="6" t="s">
        <v>4357</v>
      </c>
      <c r="D133" s="17">
        <v>707708830</v>
      </c>
      <c r="E133" s="18"/>
      <c r="F133" s="6" t="s">
        <v>4409</v>
      </c>
      <c r="G133" s="6" t="s">
        <v>4411</v>
      </c>
      <c r="H133" s="6" t="s">
        <v>273</v>
      </c>
      <c r="I133" s="17">
        <v>3.6000000000000001</v>
      </c>
      <c r="J133" s="6" t="s">
        <v>3356</v>
      </c>
      <c r="K133" s="6" t="s">
        <v>100</v>
      </c>
      <c r="L133" s="23">
        <v>0.045999999999999999</v>
      </c>
      <c r="M133" s="8">
        <v>0.040399999999999998</v>
      </c>
      <c r="N133" s="7">
        <v>38152.57</v>
      </c>
      <c r="O133" s="7">
        <v>102.3</v>
      </c>
      <c r="P133" s="7">
        <v>39.030000000000001</v>
      </c>
      <c r="Q133" s="8">
        <v>0.00029999999999999997</v>
      </c>
      <c r="R133" s="8">
        <v>0</v>
      </c>
      <c r="S133" s="52"/>
    </row>
    <row r="134" spans="1:19" ht="12.75">
      <c r="A134" s="52"/>
      <c r="B134" s="6" t="s">
        <v>4616</v>
      </c>
      <c r="C134" s="6" t="s">
        <v>4357</v>
      </c>
      <c r="D134" s="17">
        <v>707708848</v>
      </c>
      <c r="E134" s="18"/>
      <c r="F134" s="6" t="s">
        <v>4409</v>
      </c>
      <c r="G134" s="6" t="s">
        <v>4411</v>
      </c>
      <c r="H134" s="6" t="s">
        <v>273</v>
      </c>
      <c r="I134" s="17">
        <v>3.5899999999999999</v>
      </c>
      <c r="J134" s="6" t="s">
        <v>3356</v>
      </c>
      <c r="K134" s="6" t="s">
        <v>100</v>
      </c>
      <c r="L134" s="23">
        <v>0.048500000000000001</v>
      </c>
      <c r="M134" s="8">
        <v>0.038100000000000002</v>
      </c>
      <c r="N134" s="7">
        <v>93292.559999999998</v>
      </c>
      <c r="O134" s="7">
        <v>104.04000000000001</v>
      </c>
      <c r="P134" s="7">
        <v>97.060000000000002</v>
      </c>
      <c r="Q134" s="8">
        <v>0.00080000000000000004</v>
      </c>
      <c r="R134" s="8">
        <v>0.00010000000000000001</v>
      </c>
      <c r="S134" s="52"/>
    </row>
    <row r="135" spans="1:19" ht="12.75">
      <c r="A135" s="52"/>
      <c r="B135" s="6" t="s">
        <v>4616</v>
      </c>
      <c r="C135" s="6" t="s">
        <v>4357</v>
      </c>
      <c r="D135" s="17">
        <v>707746475</v>
      </c>
      <c r="E135" s="18"/>
      <c r="F135" s="6" t="s">
        <v>4409</v>
      </c>
      <c r="G135" s="6" t="s">
        <v>3374</v>
      </c>
      <c r="H135" s="6" t="s">
        <v>273</v>
      </c>
      <c r="I135" s="17">
        <v>3.6000000000000001</v>
      </c>
      <c r="J135" s="6" t="s">
        <v>3356</v>
      </c>
      <c r="K135" s="6" t="s">
        <v>100</v>
      </c>
      <c r="L135" s="23">
        <v>0.045999999999999999</v>
      </c>
      <c r="M135" s="8">
        <v>0.040899999999999999</v>
      </c>
      <c r="N135" s="7">
        <v>163188.53</v>
      </c>
      <c r="O135" s="7">
        <v>102.12000000000001</v>
      </c>
      <c r="P135" s="7">
        <v>166.65000000000001</v>
      </c>
      <c r="Q135" s="8">
        <v>0.0014</v>
      </c>
      <c r="R135" s="8">
        <v>0.00010000000000000001</v>
      </c>
      <c r="S135" s="52"/>
    </row>
    <row r="136" spans="1:19" ht="12.75">
      <c r="A136" s="52"/>
      <c r="B136" s="6" t="s">
        <v>4616</v>
      </c>
      <c r="C136" s="6" t="s">
        <v>4357</v>
      </c>
      <c r="D136" s="17">
        <v>707746483</v>
      </c>
      <c r="E136" s="18"/>
      <c r="F136" s="6" t="s">
        <v>4409</v>
      </c>
      <c r="G136" s="6" t="s">
        <v>3374</v>
      </c>
      <c r="H136" s="6" t="s">
        <v>273</v>
      </c>
      <c r="I136" s="17">
        <v>3.5899999999999999</v>
      </c>
      <c r="J136" s="6" t="s">
        <v>3356</v>
      </c>
      <c r="K136" s="6" t="s">
        <v>100</v>
      </c>
      <c r="L136" s="23">
        <v>0.048500000000000001</v>
      </c>
      <c r="M136" s="8">
        <v>0.040599999999999997</v>
      </c>
      <c r="N136" s="7">
        <v>303064.41999999998</v>
      </c>
      <c r="O136" s="7">
        <v>103.12000000000001</v>
      </c>
      <c r="P136" s="7">
        <v>312.51999999999998</v>
      </c>
      <c r="Q136" s="8">
        <v>0.0025999999999999999</v>
      </c>
      <c r="R136" s="8">
        <v>0.00020000000000000001</v>
      </c>
      <c r="S136" s="52"/>
    </row>
    <row r="137" spans="1:19" ht="12.75">
      <c r="A137" s="52"/>
      <c r="B137" s="6" t="s">
        <v>4616</v>
      </c>
      <c r="C137" s="6" t="s">
        <v>4357</v>
      </c>
      <c r="D137" s="17">
        <v>707775623</v>
      </c>
      <c r="E137" s="18"/>
      <c r="F137" s="6" t="s">
        <v>4409</v>
      </c>
      <c r="G137" s="6" t="s">
        <v>3582</v>
      </c>
      <c r="H137" s="6" t="s">
        <v>273</v>
      </c>
      <c r="I137" s="17">
        <v>3.5699999999999998</v>
      </c>
      <c r="J137" s="6" t="s">
        <v>3356</v>
      </c>
      <c r="K137" s="6" t="s">
        <v>100</v>
      </c>
      <c r="L137" s="19">
        <v>0</v>
      </c>
      <c r="M137" s="8">
        <v>0.049799999999999997</v>
      </c>
      <c r="N137" s="7">
        <v>4173.8199999999997</v>
      </c>
      <c r="O137" s="7">
        <v>100.83</v>
      </c>
      <c r="P137" s="7">
        <v>4.21</v>
      </c>
      <c r="Q137" s="8">
        <v>0</v>
      </c>
      <c r="R137" s="8">
        <v>0</v>
      </c>
      <c r="S137" s="52"/>
    </row>
    <row r="138" spans="1:19" ht="12.75">
      <c r="A138" s="52"/>
      <c r="B138" s="6" t="s">
        <v>4617</v>
      </c>
      <c r="C138" s="6" t="s">
        <v>4357</v>
      </c>
      <c r="D138" s="17">
        <v>707775946</v>
      </c>
      <c r="E138" s="18"/>
      <c r="F138" s="6" t="s">
        <v>509</v>
      </c>
      <c r="G138" s="6" t="s">
        <v>3582</v>
      </c>
      <c r="H138" s="6" t="s">
        <v>310</v>
      </c>
      <c r="I138" s="17">
        <v>7.3099999999999996</v>
      </c>
      <c r="J138" s="6" t="s">
        <v>3312</v>
      </c>
      <c r="K138" s="6" t="s">
        <v>49</v>
      </c>
      <c r="L138" s="19">
        <v>0</v>
      </c>
      <c r="M138" s="8">
        <v>0.034799999999999998</v>
      </c>
      <c r="N138" s="7">
        <v>2415.46</v>
      </c>
      <c r="O138" s="7">
        <v>9115</v>
      </c>
      <c r="P138" s="7">
        <v>775.78999999999996</v>
      </c>
      <c r="Q138" s="8">
        <v>0.0064000000000000003</v>
      </c>
      <c r="R138" s="8">
        <v>0.00050000000000000001</v>
      </c>
      <c r="S138" s="52"/>
    </row>
    <row r="139" spans="1:19" ht="12.75">
      <c r="A139" s="52"/>
      <c r="B139" s="6" t="s">
        <v>4617</v>
      </c>
      <c r="C139" s="6" t="s">
        <v>4357</v>
      </c>
      <c r="D139" s="17">
        <v>707740361</v>
      </c>
      <c r="E139" s="18"/>
      <c r="F139" s="6" t="s">
        <v>509</v>
      </c>
      <c r="G139" s="6" t="s">
        <v>3422</v>
      </c>
      <c r="H139" s="6" t="s">
        <v>310</v>
      </c>
      <c r="I139" s="17">
        <v>7.2699999999999996</v>
      </c>
      <c r="J139" s="6" t="s">
        <v>3312</v>
      </c>
      <c r="K139" s="6" t="s">
        <v>49</v>
      </c>
      <c r="L139" s="23">
        <v>0.0235</v>
      </c>
      <c r="M139" s="8">
        <v>0.036299999999999999</v>
      </c>
      <c r="N139" s="7">
        <v>5404.3900000000003</v>
      </c>
      <c r="O139" s="7">
        <v>9131</v>
      </c>
      <c r="P139" s="7">
        <v>1738.81</v>
      </c>
      <c r="Q139" s="8">
        <v>0.0143</v>
      </c>
      <c r="R139" s="8">
        <v>0.0011000000000000001</v>
      </c>
      <c r="S139" s="52"/>
    </row>
    <row r="140" spans="1:19" ht="12.75">
      <c r="A140" s="52"/>
      <c r="B140" s="6" t="s">
        <v>4618</v>
      </c>
      <c r="C140" s="6" t="s">
        <v>4357</v>
      </c>
      <c r="D140" s="17">
        <v>707687307</v>
      </c>
      <c r="E140" s="18"/>
      <c r="F140" s="6" t="s">
        <v>509</v>
      </c>
      <c r="G140" s="6" t="s">
        <v>3428</v>
      </c>
      <c r="H140" s="6" t="s">
        <v>310</v>
      </c>
      <c r="I140" s="17">
        <v>5.96</v>
      </c>
      <c r="J140" s="6" t="s">
        <v>254</v>
      </c>
      <c r="K140" s="6" t="s">
        <v>100</v>
      </c>
      <c r="L140" s="19">
        <v>0.033000000000000002</v>
      </c>
      <c r="M140" s="8">
        <v>0.020199999999999999</v>
      </c>
      <c r="N140" s="7">
        <v>448278.06</v>
      </c>
      <c r="O140" s="7">
        <v>108.45999999999999</v>
      </c>
      <c r="P140" s="7">
        <v>486.19999999999999</v>
      </c>
      <c r="Q140" s="8">
        <v>0.0040000000000000001</v>
      </c>
      <c r="R140" s="8">
        <v>0.00029999999999999997</v>
      </c>
      <c r="S140" s="52"/>
    </row>
    <row r="141" spans="1:19" ht="12.75">
      <c r="A141" s="52"/>
      <c r="B141" s="6" t="s">
        <v>4618</v>
      </c>
      <c r="C141" s="6" t="s">
        <v>4357</v>
      </c>
      <c r="D141" s="17">
        <v>707687315</v>
      </c>
      <c r="E141" s="18"/>
      <c r="F141" s="6" t="s">
        <v>509</v>
      </c>
      <c r="G141" s="6" t="s">
        <v>3428</v>
      </c>
      <c r="H141" s="6" t="s">
        <v>310</v>
      </c>
      <c r="I141" s="17">
        <v>1.3500000000000001</v>
      </c>
      <c r="J141" s="6" t="s">
        <v>254</v>
      </c>
      <c r="K141" s="6" t="s">
        <v>100</v>
      </c>
      <c r="L141" s="19">
        <v>0.050000000000000003</v>
      </c>
      <c r="M141" s="8">
        <v>0.031899999999999998</v>
      </c>
      <c r="N141" s="7">
        <v>6936.4700000000003</v>
      </c>
      <c r="O141" s="7">
        <v>107.47</v>
      </c>
      <c r="P141" s="7">
        <v>7.4500000000000002</v>
      </c>
      <c r="Q141" s="8">
        <v>0.00010000000000000001</v>
      </c>
      <c r="R141" s="8">
        <v>0</v>
      </c>
      <c r="S141" s="52"/>
    </row>
    <row r="142" spans="1:19" ht="12.75">
      <c r="A142" s="52"/>
      <c r="B142" s="6" t="s">
        <v>4612</v>
      </c>
      <c r="C142" s="6" t="s">
        <v>4357</v>
      </c>
      <c r="D142" s="17">
        <v>701013211</v>
      </c>
      <c r="E142" s="18"/>
      <c r="F142" s="6" t="s">
        <v>509</v>
      </c>
      <c r="G142" s="6" t="s">
        <v>4401</v>
      </c>
      <c r="H142" s="6" t="s">
        <v>310</v>
      </c>
      <c r="I142" s="17">
        <v>3.6499999999999999</v>
      </c>
      <c r="J142" s="6" t="s">
        <v>254</v>
      </c>
      <c r="K142" s="6" t="s">
        <v>100</v>
      </c>
      <c r="L142" s="19">
        <v>0.055</v>
      </c>
      <c r="M142" s="8">
        <v>-0.0047000000000000002</v>
      </c>
      <c r="N142" s="7">
        <v>12061.969999999999</v>
      </c>
      <c r="O142" s="7">
        <v>127.02</v>
      </c>
      <c r="P142" s="7">
        <v>15.32</v>
      </c>
      <c r="Q142" s="8">
        <v>0.00010000000000000001</v>
      </c>
      <c r="R142" s="8">
        <v>0</v>
      </c>
      <c r="S142" s="52"/>
    </row>
    <row r="143" spans="1:19" ht="12.75">
      <c r="A143" s="52"/>
      <c r="B143" s="6" t="s">
        <v>4612</v>
      </c>
      <c r="C143" s="6" t="s">
        <v>4357</v>
      </c>
      <c r="D143" s="17">
        <v>701013237</v>
      </c>
      <c r="E143" s="18"/>
      <c r="F143" s="6" t="s">
        <v>509</v>
      </c>
      <c r="G143" s="6" t="s">
        <v>4404</v>
      </c>
      <c r="H143" s="6" t="s">
        <v>310</v>
      </c>
      <c r="I143" s="17">
        <v>4.6399999999999997</v>
      </c>
      <c r="J143" s="6" t="s">
        <v>254</v>
      </c>
      <c r="K143" s="6" t="s">
        <v>100</v>
      </c>
      <c r="L143" s="19">
        <v>0.055</v>
      </c>
      <c r="M143" s="8">
        <v>0.00029999999999999997</v>
      </c>
      <c r="N143" s="7">
        <v>33474.650000000001</v>
      </c>
      <c r="O143" s="7">
        <v>131.38</v>
      </c>
      <c r="P143" s="7">
        <v>43.979999999999997</v>
      </c>
      <c r="Q143" s="8">
        <v>0.00040000000000000002</v>
      </c>
      <c r="R143" s="8">
        <v>0</v>
      </c>
      <c r="S143" s="52"/>
    </row>
    <row r="144" spans="1:19" ht="12.75">
      <c r="A144" s="52"/>
      <c r="B144" s="6" t="s">
        <v>4612</v>
      </c>
      <c r="C144" s="6" t="s">
        <v>4357</v>
      </c>
      <c r="D144" s="17">
        <v>701013229</v>
      </c>
      <c r="E144" s="18"/>
      <c r="F144" s="6" t="s">
        <v>509</v>
      </c>
      <c r="G144" s="6" t="s">
        <v>4412</v>
      </c>
      <c r="H144" s="6" t="s">
        <v>310</v>
      </c>
      <c r="I144" s="17">
        <v>4.6799999999999997</v>
      </c>
      <c r="J144" s="6" t="s">
        <v>254</v>
      </c>
      <c r="K144" s="6" t="s">
        <v>100</v>
      </c>
      <c r="L144" s="19">
        <v>0.055</v>
      </c>
      <c r="M144" s="8">
        <v>-0.00029999999999999997</v>
      </c>
      <c r="N144" s="7">
        <v>11618.290000000001</v>
      </c>
      <c r="O144" s="7">
        <v>132.88</v>
      </c>
      <c r="P144" s="7">
        <v>15.44</v>
      </c>
      <c r="Q144" s="8">
        <v>0.00010000000000000001</v>
      </c>
      <c r="R144" s="8">
        <v>0</v>
      </c>
      <c r="S144" s="52"/>
    </row>
    <row r="145" spans="1:19" ht="12.75">
      <c r="A145" s="52"/>
      <c r="B145" s="6" t="s">
        <v>4612</v>
      </c>
      <c r="C145" s="6" t="s">
        <v>4357</v>
      </c>
      <c r="D145" s="17">
        <v>701013252</v>
      </c>
      <c r="E145" s="18"/>
      <c r="F145" s="6" t="s">
        <v>509</v>
      </c>
      <c r="G145" s="6" t="s">
        <v>4413</v>
      </c>
      <c r="H145" s="6" t="s">
        <v>310</v>
      </c>
      <c r="I145" s="17">
        <v>4.71</v>
      </c>
      <c r="J145" s="6" t="s">
        <v>254</v>
      </c>
      <c r="K145" s="6" t="s">
        <v>100</v>
      </c>
      <c r="L145" s="19">
        <v>0.055</v>
      </c>
      <c r="M145" s="8">
        <v>-0.0022000000000000001</v>
      </c>
      <c r="N145" s="7">
        <v>28272.849999999999</v>
      </c>
      <c r="O145" s="7">
        <v>133.44999999999999</v>
      </c>
      <c r="P145" s="7">
        <v>37.729999999999997</v>
      </c>
      <c r="Q145" s="8">
        <v>0.00029999999999999997</v>
      </c>
      <c r="R145" s="8">
        <v>0</v>
      </c>
      <c r="S145" s="52"/>
    </row>
    <row r="146" spans="1:19" ht="12.75">
      <c r="A146" s="52"/>
      <c r="B146" s="6" t="s">
        <v>4612</v>
      </c>
      <c r="C146" s="6" t="s">
        <v>4357</v>
      </c>
      <c r="D146" s="17">
        <v>701013195</v>
      </c>
      <c r="E146" s="18"/>
      <c r="F146" s="6" t="s">
        <v>509</v>
      </c>
      <c r="G146" s="6" t="s">
        <v>4414</v>
      </c>
      <c r="H146" s="6" t="s">
        <v>310</v>
      </c>
      <c r="I146" s="17">
        <v>4.7300000000000004</v>
      </c>
      <c r="J146" s="6" t="s">
        <v>254</v>
      </c>
      <c r="K146" s="6" t="s">
        <v>100</v>
      </c>
      <c r="L146" s="19">
        <v>0.055</v>
      </c>
      <c r="M146" s="8">
        <v>-0.0033</v>
      </c>
      <c r="N146" s="7">
        <v>27849.869999999999</v>
      </c>
      <c r="O146" s="7">
        <v>134.46000000000001</v>
      </c>
      <c r="P146" s="7">
        <v>37.450000000000003</v>
      </c>
      <c r="Q146" s="8">
        <v>0.00029999999999999997</v>
      </c>
      <c r="R146" s="8">
        <v>0</v>
      </c>
      <c r="S146" s="52"/>
    </row>
    <row r="147" spans="1:19" ht="12.75">
      <c r="A147" s="52"/>
      <c r="B147" s="6" t="s">
        <v>4612</v>
      </c>
      <c r="C147" s="6" t="s">
        <v>4357</v>
      </c>
      <c r="D147" s="17">
        <v>701013245</v>
      </c>
      <c r="E147" s="18"/>
      <c r="F147" s="6" t="s">
        <v>509</v>
      </c>
      <c r="G147" s="6" t="s">
        <v>4413</v>
      </c>
      <c r="H147" s="6" t="s">
        <v>310</v>
      </c>
      <c r="I147" s="17">
        <v>4.71</v>
      </c>
      <c r="J147" s="6" t="s">
        <v>254</v>
      </c>
      <c r="K147" s="6" t="s">
        <v>100</v>
      </c>
      <c r="L147" s="19">
        <v>0.055</v>
      </c>
      <c r="M147" s="8">
        <v>-0.0022000000000000001</v>
      </c>
      <c r="N147" s="7">
        <v>28269.970000000001</v>
      </c>
      <c r="O147" s="7">
        <v>133.44999999999999</v>
      </c>
      <c r="P147" s="7">
        <v>37.729999999999997</v>
      </c>
      <c r="Q147" s="8">
        <v>0.00029999999999999997</v>
      </c>
      <c r="R147" s="8">
        <v>0</v>
      </c>
      <c r="S147" s="52"/>
    </row>
    <row r="148" spans="1:19" ht="12.75">
      <c r="A148" s="52"/>
      <c r="B148" s="6" t="s">
        <v>4612</v>
      </c>
      <c r="C148" s="6" t="s">
        <v>4357</v>
      </c>
      <c r="D148" s="17">
        <v>701013203</v>
      </c>
      <c r="E148" s="18"/>
      <c r="F148" s="6" t="s">
        <v>509</v>
      </c>
      <c r="G148" s="6" t="s">
        <v>4404</v>
      </c>
      <c r="H148" s="6" t="s">
        <v>310</v>
      </c>
      <c r="I148" s="17">
        <v>4.6600000000000001</v>
      </c>
      <c r="J148" s="6" t="s">
        <v>254</v>
      </c>
      <c r="K148" s="6" t="s">
        <v>100</v>
      </c>
      <c r="L148" s="19">
        <v>0.055</v>
      </c>
      <c r="M148" s="8">
        <v>0.00040000000000000002</v>
      </c>
      <c r="N148" s="7">
        <v>35392.809999999998</v>
      </c>
      <c r="O148" s="7">
        <v>131.50999999999999</v>
      </c>
      <c r="P148" s="7">
        <v>46.549999999999997</v>
      </c>
      <c r="Q148" s="8">
        <v>0.00040000000000000002</v>
      </c>
      <c r="R148" s="8">
        <v>0</v>
      </c>
      <c r="S148" s="52"/>
    </row>
    <row r="149" spans="1:19" ht="12.75">
      <c r="A149" s="52"/>
      <c r="B149" s="6" t="s">
        <v>4619</v>
      </c>
      <c r="C149" s="6" t="s">
        <v>4357</v>
      </c>
      <c r="D149" s="17">
        <v>701020950</v>
      </c>
      <c r="E149" s="18"/>
      <c r="F149" s="6" t="s">
        <v>509</v>
      </c>
      <c r="G149" s="6" t="s">
        <v>3420</v>
      </c>
      <c r="H149" s="6" t="s">
        <v>310</v>
      </c>
      <c r="I149" s="17">
        <v>0.76000000000000001</v>
      </c>
      <c r="J149" s="6" t="s">
        <v>3356</v>
      </c>
      <c r="K149" s="6" t="s">
        <v>100</v>
      </c>
      <c r="L149" s="19">
        <v>0.040000000000000001</v>
      </c>
      <c r="M149" s="8">
        <v>-0.0060000000000000001</v>
      </c>
      <c r="N149" s="7">
        <v>524062.42999999999</v>
      </c>
      <c r="O149" s="7">
        <v>108.33</v>
      </c>
      <c r="P149" s="7">
        <v>567.72000000000003</v>
      </c>
      <c r="Q149" s="8">
        <v>0.0047000000000000002</v>
      </c>
      <c r="R149" s="8">
        <v>0.00029999999999999997</v>
      </c>
      <c r="S149" s="52"/>
    </row>
    <row r="150" spans="1:19" ht="12.75">
      <c r="A150" s="52"/>
      <c r="B150" s="6" t="s">
        <v>4620</v>
      </c>
      <c r="C150" s="6" t="s">
        <v>4357</v>
      </c>
      <c r="D150" s="17">
        <v>707749636</v>
      </c>
      <c r="E150" s="18"/>
      <c r="F150" s="6" t="s">
        <v>4415</v>
      </c>
      <c r="G150" s="6" t="s">
        <v>4388</v>
      </c>
      <c r="H150" s="6" t="s">
        <v>273</v>
      </c>
      <c r="I150" s="17">
        <v>3.9300000000000002</v>
      </c>
      <c r="J150" s="6" t="s">
        <v>834</v>
      </c>
      <c r="K150" s="6" t="s">
        <v>100</v>
      </c>
      <c r="L150" s="23">
        <v>0.063500000000000001</v>
      </c>
      <c r="M150" s="8">
        <v>0.052699999999999997</v>
      </c>
      <c r="N150" s="7">
        <v>104451.10000000001</v>
      </c>
      <c r="O150" s="7">
        <v>106.63</v>
      </c>
      <c r="P150" s="7">
        <v>111.38</v>
      </c>
      <c r="Q150" s="8">
        <v>0.00089999999999999998</v>
      </c>
      <c r="R150" s="8">
        <v>0.00010000000000000001</v>
      </c>
      <c r="S150" s="52"/>
    </row>
    <row r="151" spans="1:19" ht="12.75">
      <c r="A151" s="52"/>
      <c r="B151" s="6" t="s">
        <v>4620</v>
      </c>
      <c r="C151" s="6" t="s">
        <v>4357</v>
      </c>
      <c r="D151" s="17">
        <v>707763900</v>
      </c>
      <c r="E151" s="18"/>
      <c r="F151" s="6" t="s">
        <v>4415</v>
      </c>
      <c r="G151" s="22">
        <v>44435</v>
      </c>
      <c r="H151" s="6" t="s">
        <v>273</v>
      </c>
      <c r="I151" s="17">
        <v>3.9399999999999999</v>
      </c>
      <c r="J151" s="6" t="s">
        <v>834</v>
      </c>
      <c r="K151" s="6" t="s">
        <v>100</v>
      </c>
      <c r="L151" s="23">
        <v>0.063500000000000001</v>
      </c>
      <c r="M151" s="8">
        <v>0.050999999999999997</v>
      </c>
      <c r="N151" s="7">
        <v>104451.11</v>
      </c>
      <c r="O151" s="7">
        <v>107.31999999999999</v>
      </c>
      <c r="P151" s="7">
        <v>112.09999999999999</v>
      </c>
      <c r="Q151" s="8">
        <v>0.00089999999999999998</v>
      </c>
      <c r="R151" s="8">
        <v>0.00010000000000000001</v>
      </c>
      <c r="S151" s="52"/>
    </row>
    <row r="152" spans="1:19" ht="12.75">
      <c r="A152" s="52"/>
      <c r="B152" s="6" t="s">
        <v>4620</v>
      </c>
      <c r="C152" s="6" t="s">
        <v>4357</v>
      </c>
      <c r="D152" s="17">
        <v>707765962</v>
      </c>
      <c r="E152" s="18"/>
      <c r="F152" s="6" t="s">
        <v>4415</v>
      </c>
      <c r="G152" s="22">
        <v>44462</v>
      </c>
      <c r="H152" s="6" t="s">
        <v>273</v>
      </c>
      <c r="I152" s="17">
        <v>3.9300000000000002</v>
      </c>
      <c r="J152" s="6" t="s">
        <v>834</v>
      </c>
      <c r="K152" s="6" t="s">
        <v>100</v>
      </c>
      <c r="L152" s="23">
        <v>0.0625</v>
      </c>
      <c r="M152" s="8">
        <v>0.056599999999999998</v>
      </c>
      <c r="N152" s="7">
        <v>78338.330000000002</v>
      </c>
      <c r="O152" s="7">
        <v>105.09999999999999</v>
      </c>
      <c r="P152" s="7">
        <v>82.329999999999998</v>
      </c>
      <c r="Q152" s="8">
        <v>0.00069999999999999999</v>
      </c>
      <c r="R152" s="8">
        <v>0.00010000000000000001</v>
      </c>
      <c r="S152" s="52"/>
    </row>
    <row r="153" spans="1:19" ht="12.75">
      <c r="A153" s="52"/>
      <c r="B153" s="6" t="s">
        <v>4620</v>
      </c>
      <c r="C153" s="6" t="s">
        <v>4357</v>
      </c>
      <c r="D153" s="17">
        <v>707771754</v>
      </c>
      <c r="E153" s="18"/>
      <c r="F153" s="6" t="s">
        <v>4415</v>
      </c>
      <c r="G153" s="6" t="s">
        <v>3595</v>
      </c>
      <c r="H153" s="6" t="s">
        <v>273</v>
      </c>
      <c r="I153" s="17">
        <v>3.9300000000000002</v>
      </c>
      <c r="J153" s="6" t="s">
        <v>834</v>
      </c>
      <c r="K153" s="6" t="s">
        <v>100</v>
      </c>
      <c r="L153" s="19">
        <v>0</v>
      </c>
      <c r="M153" s="8">
        <v>0.059299999999999999</v>
      </c>
      <c r="N153" s="7">
        <v>199576.22</v>
      </c>
      <c r="O153" s="7">
        <v>104.05</v>
      </c>
      <c r="P153" s="7">
        <v>207.66</v>
      </c>
      <c r="Q153" s="8">
        <v>0.0016999999999999999</v>
      </c>
      <c r="R153" s="8">
        <v>0.00010000000000000001</v>
      </c>
      <c r="S153" s="52"/>
    </row>
    <row r="154" spans="1:19" ht="12.75">
      <c r="A154" s="52"/>
      <c r="B154" s="6" t="s">
        <v>4668</v>
      </c>
      <c r="C154" s="6" t="s">
        <v>4357</v>
      </c>
      <c r="D154" s="17">
        <v>707780664</v>
      </c>
      <c r="E154" s="18"/>
      <c r="F154" s="6" t="s">
        <v>4415</v>
      </c>
      <c r="G154" s="6"/>
      <c r="H154" s="6" t="s">
        <v>273</v>
      </c>
      <c r="I154" s="17">
        <v>3.9199999999999999</v>
      </c>
      <c r="J154" s="6" t="s">
        <v>834</v>
      </c>
      <c r="K154" s="6" t="s">
        <v>100</v>
      </c>
      <c r="L154" s="19">
        <v>0</v>
      </c>
      <c r="M154" s="8">
        <v>0.061100000000000002</v>
      </c>
      <c r="N154" s="7">
        <v>41966.959999999999</v>
      </c>
      <c r="O154" s="7">
        <v>103.36</v>
      </c>
      <c r="P154" s="7">
        <v>43.380000000000003</v>
      </c>
      <c r="Q154" s="8">
        <v>0.00040000000000000002</v>
      </c>
      <c r="R154" s="8">
        <v>0</v>
      </c>
      <c r="S154" s="52"/>
    </row>
    <row r="155" spans="1:19" ht="12.75">
      <c r="A155" s="52"/>
      <c r="B155" s="6" t="s">
        <v>4620</v>
      </c>
      <c r="C155" s="6" t="s">
        <v>4357</v>
      </c>
      <c r="D155" s="17">
        <v>707731899</v>
      </c>
      <c r="E155" s="18"/>
      <c r="F155" s="6" t="s">
        <v>4415</v>
      </c>
      <c r="G155" s="6" t="s">
        <v>4394</v>
      </c>
      <c r="H155" s="6" t="s">
        <v>273</v>
      </c>
      <c r="I155" s="17">
        <v>3.96</v>
      </c>
      <c r="J155" s="6" t="s">
        <v>834</v>
      </c>
      <c r="K155" s="6" t="s">
        <v>100</v>
      </c>
      <c r="L155" s="23">
        <v>0.063500000000000001</v>
      </c>
      <c r="M155" s="8">
        <v>0.036299999999999999</v>
      </c>
      <c r="N155" s="7">
        <v>1040780.66</v>
      </c>
      <c r="O155" s="7">
        <v>113.45999999999999</v>
      </c>
      <c r="P155" s="7">
        <v>1180.8699999999999</v>
      </c>
      <c r="Q155" s="8">
        <v>0.0097000000000000003</v>
      </c>
      <c r="R155" s="8">
        <v>0.00069999999999999999</v>
      </c>
      <c r="S155" s="52"/>
    </row>
    <row r="156" spans="1:19" ht="12.75">
      <c r="A156" s="52"/>
      <c r="B156" s="6" t="s">
        <v>4621</v>
      </c>
      <c r="C156" s="6" t="s">
        <v>4357</v>
      </c>
      <c r="D156" s="17">
        <v>701018947</v>
      </c>
      <c r="E156" s="18"/>
      <c r="F156" s="6" t="s">
        <v>4415</v>
      </c>
      <c r="G156" s="6" t="s">
        <v>699</v>
      </c>
      <c r="H156" s="6" t="s">
        <v>273</v>
      </c>
      <c r="I156" s="17">
        <v>5.2400000000000002</v>
      </c>
      <c r="J156" s="6" t="s">
        <v>3312</v>
      </c>
      <c r="K156" s="6" t="s">
        <v>100</v>
      </c>
      <c r="L156" s="19">
        <v>0.023900000000000001</v>
      </c>
      <c r="M156" s="8">
        <v>0.0127</v>
      </c>
      <c r="N156" s="7">
        <v>200654.53</v>
      </c>
      <c r="O156" s="7">
        <v>110.56999999999999</v>
      </c>
      <c r="P156" s="7">
        <v>221.86000000000001</v>
      </c>
      <c r="Q156" s="8">
        <v>0.0018</v>
      </c>
      <c r="R156" s="8">
        <v>0.00010000000000000001</v>
      </c>
      <c r="S156" s="52"/>
    </row>
    <row r="157" spans="1:19" ht="12.75">
      <c r="A157" s="52"/>
      <c r="B157" s="6" t="s">
        <v>4622</v>
      </c>
      <c r="C157" s="6" t="s">
        <v>4357</v>
      </c>
      <c r="D157" s="17">
        <v>707702395</v>
      </c>
      <c r="E157" s="18"/>
      <c r="F157" s="6" t="s">
        <v>4415</v>
      </c>
      <c r="G157" s="6" t="s">
        <v>4416</v>
      </c>
      <c r="H157" s="6" t="s">
        <v>273</v>
      </c>
      <c r="I157" s="17">
        <v>5.54</v>
      </c>
      <c r="J157" s="6" t="s">
        <v>657</v>
      </c>
      <c r="K157" s="6" t="s">
        <v>49</v>
      </c>
      <c r="L157" s="23">
        <v>0.0206</v>
      </c>
      <c r="M157" s="8">
        <v>0.037499999999999999</v>
      </c>
      <c r="N157" s="7">
        <v>989.34000000000003</v>
      </c>
      <c r="O157" s="7">
        <v>10101</v>
      </c>
      <c r="P157" s="7">
        <v>352.12</v>
      </c>
      <c r="Q157" s="8">
        <v>0.0028999999999999998</v>
      </c>
      <c r="R157" s="8">
        <v>0.00020000000000000001</v>
      </c>
      <c r="S157" s="52"/>
    </row>
    <row r="158" spans="1:19" ht="12.75">
      <c r="A158" s="52"/>
      <c r="B158" s="6" t="s">
        <v>4622</v>
      </c>
      <c r="C158" s="6" t="s">
        <v>4357</v>
      </c>
      <c r="D158" s="17">
        <v>707702403</v>
      </c>
      <c r="E158" s="18"/>
      <c r="F158" s="6" t="s">
        <v>4415</v>
      </c>
      <c r="G158" s="6" t="s">
        <v>4416</v>
      </c>
      <c r="H158" s="6" t="s">
        <v>273</v>
      </c>
      <c r="I158" s="17">
        <v>5.3600000000000003</v>
      </c>
      <c r="J158" s="6" t="s">
        <v>657</v>
      </c>
      <c r="K158" s="6" t="s">
        <v>49</v>
      </c>
      <c r="L158" s="23">
        <v>0.0395</v>
      </c>
      <c r="M158" s="8">
        <v>0.046600000000000003</v>
      </c>
      <c r="N158" s="7">
        <v>989.34000000000003</v>
      </c>
      <c r="O158" s="7">
        <v>9538</v>
      </c>
      <c r="P158" s="7">
        <v>332.5</v>
      </c>
      <c r="Q158" s="8">
        <v>0.0027000000000000001</v>
      </c>
      <c r="R158" s="8">
        <v>0.00020000000000000001</v>
      </c>
      <c r="S158" s="52"/>
    </row>
    <row r="159" spans="1:19" ht="12.75">
      <c r="A159" s="52"/>
      <c r="B159" s="6" t="s">
        <v>4622</v>
      </c>
      <c r="C159" s="6" t="s">
        <v>4357</v>
      </c>
      <c r="D159" s="17">
        <v>707727541</v>
      </c>
      <c r="E159" s="18"/>
      <c r="F159" s="6" t="s">
        <v>4415</v>
      </c>
      <c r="G159" s="6" t="s">
        <v>3509</v>
      </c>
      <c r="H159" s="6" t="s">
        <v>273</v>
      </c>
      <c r="I159" s="17">
        <v>3.0499999999999998</v>
      </c>
      <c r="J159" s="6" t="s">
        <v>657</v>
      </c>
      <c r="K159" s="6" t="s">
        <v>100</v>
      </c>
      <c r="L159" s="23">
        <v>0.048399999999999999</v>
      </c>
      <c r="M159" s="8">
        <v>0.0038999999999999998</v>
      </c>
      <c r="N159" s="7">
        <v>155000.95999999999</v>
      </c>
      <c r="O159" s="7">
        <v>117.79000000000001</v>
      </c>
      <c r="P159" s="7">
        <v>182.58000000000001</v>
      </c>
      <c r="Q159" s="8">
        <v>0.0015</v>
      </c>
      <c r="R159" s="8">
        <v>0.00010000000000000001</v>
      </c>
      <c r="S159" s="52"/>
    </row>
    <row r="160" spans="1:19" ht="12.75">
      <c r="A160" s="52"/>
      <c r="B160" s="6" t="s">
        <v>4623</v>
      </c>
      <c r="C160" s="6" t="s">
        <v>4362</v>
      </c>
      <c r="D160" s="17">
        <v>701012841</v>
      </c>
      <c r="E160" s="18"/>
      <c r="F160" s="6" t="s">
        <v>546</v>
      </c>
      <c r="G160" s="6" t="s">
        <v>4417</v>
      </c>
      <c r="H160" s="6" t="s">
        <v>310</v>
      </c>
      <c r="I160" s="17">
        <v>8.7300000000000004</v>
      </c>
      <c r="J160" s="6" t="s">
        <v>254</v>
      </c>
      <c r="K160" s="6" t="s">
        <v>100</v>
      </c>
      <c r="L160" s="19">
        <v>0.033000000000000002</v>
      </c>
      <c r="M160" s="8">
        <v>0.028400000000000002</v>
      </c>
      <c r="N160" s="7">
        <v>13727.860000000001</v>
      </c>
      <c r="O160" s="7">
        <v>105.97</v>
      </c>
      <c r="P160" s="7">
        <v>14.550000000000001</v>
      </c>
      <c r="Q160" s="8">
        <v>0.00010000000000000001</v>
      </c>
      <c r="R160" s="8">
        <v>0</v>
      </c>
      <c r="S160" s="52"/>
    </row>
    <row r="161" spans="1:19" ht="12.75">
      <c r="A161" s="52"/>
      <c r="B161" s="6" t="s">
        <v>4623</v>
      </c>
      <c r="C161" s="6" t="s">
        <v>4362</v>
      </c>
      <c r="D161" s="17">
        <v>701012858</v>
      </c>
      <c r="E161" s="18"/>
      <c r="F161" s="6" t="s">
        <v>546</v>
      </c>
      <c r="G161" s="6" t="s">
        <v>3420</v>
      </c>
      <c r="H161" s="6" t="s">
        <v>310</v>
      </c>
      <c r="I161" s="17">
        <v>8.7300000000000004</v>
      </c>
      <c r="J161" s="6" t="s">
        <v>254</v>
      </c>
      <c r="K161" s="6" t="s">
        <v>100</v>
      </c>
      <c r="L161" s="19">
        <v>0.033000000000000002</v>
      </c>
      <c r="M161" s="8">
        <v>0.028500000000000001</v>
      </c>
      <c r="N161" s="7">
        <v>57743.150000000001</v>
      </c>
      <c r="O161" s="7">
        <v>105.91</v>
      </c>
      <c r="P161" s="7">
        <v>61.159999999999997</v>
      </c>
      <c r="Q161" s="8">
        <v>0.00050000000000000001</v>
      </c>
      <c r="R161" s="8">
        <v>0</v>
      </c>
      <c r="S161" s="52"/>
    </row>
    <row r="162" spans="1:19" ht="12.75">
      <c r="A162" s="52"/>
      <c r="B162" s="6" t="s">
        <v>4623</v>
      </c>
      <c r="C162" s="6" t="s">
        <v>4362</v>
      </c>
      <c r="D162" s="17">
        <v>701012783</v>
      </c>
      <c r="E162" s="18"/>
      <c r="F162" s="6" t="s">
        <v>546</v>
      </c>
      <c r="G162" s="6" t="s">
        <v>3420</v>
      </c>
      <c r="H162" s="6" t="s">
        <v>310</v>
      </c>
      <c r="I162" s="17">
        <v>8.7300000000000004</v>
      </c>
      <c r="J162" s="6" t="s">
        <v>254</v>
      </c>
      <c r="K162" s="6" t="s">
        <v>100</v>
      </c>
      <c r="L162" s="19">
        <v>0.033000000000000002</v>
      </c>
      <c r="M162" s="8">
        <v>0.028500000000000001</v>
      </c>
      <c r="N162" s="7">
        <v>52968.120000000003</v>
      </c>
      <c r="O162" s="7">
        <v>105.93000000000001</v>
      </c>
      <c r="P162" s="7">
        <v>56.109999999999999</v>
      </c>
      <c r="Q162" s="8">
        <v>0.00050000000000000001</v>
      </c>
      <c r="R162" s="8">
        <v>0</v>
      </c>
      <c r="S162" s="52"/>
    </row>
    <row r="163" spans="1:19" ht="12.75">
      <c r="A163" s="52"/>
      <c r="B163" s="6" t="s">
        <v>4623</v>
      </c>
      <c r="C163" s="6" t="s">
        <v>4362</v>
      </c>
      <c r="D163" s="17">
        <v>701010837</v>
      </c>
      <c r="E163" s="18"/>
      <c r="F163" s="6" t="s">
        <v>546</v>
      </c>
      <c r="G163" s="6" t="s">
        <v>4418</v>
      </c>
      <c r="H163" s="6" t="s">
        <v>310</v>
      </c>
      <c r="I163" s="17">
        <v>8.7300000000000004</v>
      </c>
      <c r="J163" s="6" t="s">
        <v>254</v>
      </c>
      <c r="K163" s="6" t="s">
        <v>100</v>
      </c>
      <c r="L163" s="19">
        <v>0.033000000000000002</v>
      </c>
      <c r="M163" s="8">
        <v>0.028500000000000001</v>
      </c>
      <c r="N163" s="7">
        <v>37007.5</v>
      </c>
      <c r="O163" s="7">
        <v>105.91</v>
      </c>
      <c r="P163" s="7">
        <v>39.189999999999998</v>
      </c>
      <c r="Q163" s="8">
        <v>0.00029999999999999997</v>
      </c>
      <c r="R163" s="8">
        <v>0</v>
      </c>
      <c r="S163" s="52"/>
    </row>
    <row r="164" spans="1:19" ht="12.75">
      <c r="A164" s="52"/>
      <c r="B164" s="6" t="s">
        <v>4623</v>
      </c>
      <c r="C164" s="6" t="s">
        <v>4362</v>
      </c>
      <c r="D164" s="17">
        <v>701012809</v>
      </c>
      <c r="E164" s="18"/>
      <c r="F164" s="6" t="s">
        <v>546</v>
      </c>
      <c r="G164" s="6" t="s">
        <v>3420</v>
      </c>
      <c r="H164" s="6" t="s">
        <v>310</v>
      </c>
      <c r="I164" s="17">
        <v>9.0500000000000007</v>
      </c>
      <c r="J164" s="6" t="s">
        <v>254</v>
      </c>
      <c r="K164" s="6" t="s">
        <v>100</v>
      </c>
      <c r="L164" s="19">
        <v>0.033000000000000002</v>
      </c>
      <c r="M164" s="8">
        <v>0.017100000000000001</v>
      </c>
      <c r="N164" s="7">
        <v>43836.790000000001</v>
      </c>
      <c r="O164" s="7">
        <v>116.89</v>
      </c>
      <c r="P164" s="7">
        <v>51.240000000000002</v>
      </c>
      <c r="Q164" s="8">
        <v>0.00040000000000000002</v>
      </c>
      <c r="R164" s="8">
        <v>0</v>
      </c>
      <c r="S164" s="52"/>
    </row>
    <row r="165" spans="1:19" ht="12.75">
      <c r="A165" s="52"/>
      <c r="B165" s="6" t="s">
        <v>4623</v>
      </c>
      <c r="C165" s="6" t="s">
        <v>4362</v>
      </c>
      <c r="D165" s="17">
        <v>701012825</v>
      </c>
      <c r="E165" s="18"/>
      <c r="F165" s="6" t="s">
        <v>546</v>
      </c>
      <c r="G165" s="6" t="s">
        <v>3420</v>
      </c>
      <c r="H165" s="6" t="s">
        <v>310</v>
      </c>
      <c r="I165" s="17">
        <v>8.7200000000000006</v>
      </c>
      <c r="J165" s="6" t="s">
        <v>254</v>
      </c>
      <c r="K165" s="6" t="s">
        <v>100</v>
      </c>
      <c r="L165" s="19">
        <v>0.033000000000000002</v>
      </c>
      <c r="M165" s="8">
        <v>0.028899999999999999</v>
      </c>
      <c r="N165" s="7">
        <v>27200.98</v>
      </c>
      <c r="O165" s="7">
        <v>105.55</v>
      </c>
      <c r="P165" s="7">
        <v>28.710000000000001</v>
      </c>
      <c r="Q165" s="8">
        <v>0.00020000000000000001</v>
      </c>
      <c r="R165" s="8">
        <v>0</v>
      </c>
      <c r="S165" s="52"/>
    </row>
    <row r="166" spans="1:19" ht="12.75">
      <c r="A166" s="52"/>
      <c r="B166" s="6" t="s">
        <v>4623</v>
      </c>
      <c r="C166" s="6" t="s">
        <v>4362</v>
      </c>
      <c r="D166" s="17">
        <v>701020810</v>
      </c>
      <c r="E166" s="18"/>
      <c r="F166" s="6" t="s">
        <v>546</v>
      </c>
      <c r="G166" s="6" t="s">
        <v>3420</v>
      </c>
      <c r="H166" s="6" t="s">
        <v>310</v>
      </c>
      <c r="I166" s="17">
        <v>8.7200000000000006</v>
      </c>
      <c r="J166" s="6" t="s">
        <v>254</v>
      </c>
      <c r="K166" s="6" t="s">
        <v>100</v>
      </c>
      <c r="L166" s="19">
        <v>0.033000000000000002</v>
      </c>
      <c r="M166" s="8">
        <v>0.028899999999999999</v>
      </c>
      <c r="N166" s="7">
        <v>77452.309999999998</v>
      </c>
      <c r="O166" s="7">
        <v>105.51000000000001</v>
      </c>
      <c r="P166" s="7">
        <v>81.719999999999999</v>
      </c>
      <c r="Q166" s="8">
        <v>0.00069999999999999999</v>
      </c>
      <c r="R166" s="8">
        <v>0.00010000000000000001</v>
      </c>
      <c r="S166" s="52"/>
    </row>
    <row r="167" spans="1:19" ht="12.75">
      <c r="A167" s="52"/>
      <c r="B167" s="6" t="s">
        <v>4623</v>
      </c>
      <c r="C167" s="6" t="s">
        <v>4362</v>
      </c>
      <c r="D167" s="17">
        <v>707756102</v>
      </c>
      <c r="E167" s="18"/>
      <c r="F167" s="6" t="s">
        <v>546</v>
      </c>
      <c r="G167" s="6" t="s">
        <v>3420</v>
      </c>
      <c r="H167" s="6" t="s">
        <v>310</v>
      </c>
      <c r="I167" s="17">
        <v>8.8599999999999994</v>
      </c>
      <c r="J167" s="6" t="s">
        <v>254</v>
      </c>
      <c r="K167" s="6" t="s">
        <v>100</v>
      </c>
      <c r="L167" s="23">
        <v>0.034000000000000002</v>
      </c>
      <c r="M167" s="8">
        <v>0.027099999999999999</v>
      </c>
      <c r="N167" s="7">
        <v>132832.20999999999</v>
      </c>
      <c r="O167" s="7">
        <v>107.08</v>
      </c>
      <c r="P167" s="7">
        <v>142.24000000000001</v>
      </c>
      <c r="Q167" s="8">
        <v>0.0011999999999999999</v>
      </c>
      <c r="R167" s="8">
        <v>0.00010000000000000001</v>
      </c>
      <c r="S167" s="52"/>
    </row>
    <row r="168" spans="1:19" ht="12.75">
      <c r="A168" s="52"/>
      <c r="B168" s="6" t="s">
        <v>4668</v>
      </c>
      <c r="C168" s="6" t="s">
        <v>4357</v>
      </c>
      <c r="D168" s="17">
        <v>707775953</v>
      </c>
      <c r="E168" s="18"/>
      <c r="F168" s="6" t="s">
        <v>4415</v>
      </c>
      <c r="G168" s="6"/>
      <c r="H168" s="6" t="s">
        <v>273</v>
      </c>
      <c r="I168" s="17">
        <v>3.9100000000000001</v>
      </c>
      <c r="J168" s="6" t="s">
        <v>834</v>
      </c>
      <c r="K168" s="6" t="s">
        <v>100</v>
      </c>
      <c r="L168" s="19">
        <v>0</v>
      </c>
      <c r="M168" s="8">
        <v>0.070099999999999996</v>
      </c>
      <c r="N168" s="7">
        <v>26506.349999999999</v>
      </c>
      <c r="O168" s="7">
        <v>100</v>
      </c>
      <c r="P168" s="7">
        <v>26.510000000000002</v>
      </c>
      <c r="Q168" s="8">
        <v>0.00020000000000000001</v>
      </c>
      <c r="R168" s="8">
        <v>0</v>
      </c>
      <c r="S168" s="52"/>
    </row>
    <row r="169" spans="1:19" ht="12.75">
      <c r="A169" s="52"/>
      <c r="B169" s="6" t="s">
        <v>4670</v>
      </c>
      <c r="C169" s="6" t="s">
        <v>4357</v>
      </c>
      <c r="D169" s="17">
        <v>707776001</v>
      </c>
      <c r="E169" s="18"/>
      <c r="F169" s="6" t="s">
        <v>4415</v>
      </c>
      <c r="G169" s="6"/>
      <c r="H169" s="6" t="s">
        <v>273</v>
      </c>
      <c r="I169" s="17">
        <v>5.4199999999999999</v>
      </c>
      <c r="J169" s="6" t="s">
        <v>657</v>
      </c>
      <c r="K169" s="6" t="s">
        <v>49</v>
      </c>
      <c r="L169" s="19">
        <v>0</v>
      </c>
      <c r="M169" s="8">
        <v>0.037499999999999999</v>
      </c>
      <c r="N169" s="7">
        <v>-2.48</v>
      </c>
      <c r="O169" s="7">
        <v>10000</v>
      </c>
      <c r="P169" s="7">
        <v>-0.87</v>
      </c>
      <c r="Q169" s="8">
        <v>0</v>
      </c>
      <c r="R169" s="8">
        <v>0</v>
      </c>
      <c r="S169" s="52"/>
    </row>
    <row r="170" spans="1:19" ht="12.75">
      <c r="A170" s="52"/>
      <c r="B170" s="6" t="s">
        <v>4624</v>
      </c>
      <c r="C170" s="6" t="s">
        <v>4357</v>
      </c>
      <c r="D170" s="17">
        <v>707684528</v>
      </c>
      <c r="E170" s="18"/>
      <c r="F170" s="6" t="s">
        <v>4415</v>
      </c>
      <c r="G170" s="6" t="s">
        <v>4396</v>
      </c>
      <c r="H170" s="6" t="s">
        <v>273</v>
      </c>
      <c r="I170" s="17">
        <v>1.78</v>
      </c>
      <c r="J170" s="6" t="s">
        <v>3312</v>
      </c>
      <c r="K170" s="6" t="s">
        <v>100</v>
      </c>
      <c r="L170" s="19">
        <v>0.059999999999999998</v>
      </c>
      <c r="M170" s="8">
        <v>-0.0023999999999999998</v>
      </c>
      <c r="N170" s="7">
        <v>275408.19</v>
      </c>
      <c r="O170" s="7">
        <v>116.49</v>
      </c>
      <c r="P170" s="7">
        <v>320.81999999999999</v>
      </c>
      <c r="Q170" s="8">
        <v>0.0025999999999999999</v>
      </c>
      <c r="R170" s="8">
        <v>0.00020000000000000001</v>
      </c>
      <c r="S170" s="52"/>
    </row>
    <row r="171" spans="1:19" ht="12.75">
      <c r="A171" s="52"/>
      <c r="B171" s="6" t="s">
        <v>4614</v>
      </c>
      <c r="C171" s="6" t="s">
        <v>4357</v>
      </c>
      <c r="D171" s="17">
        <v>707701587</v>
      </c>
      <c r="E171" s="18"/>
      <c r="F171" s="6" t="s">
        <v>4419</v>
      </c>
      <c r="G171" s="6" t="s">
        <v>4416</v>
      </c>
      <c r="H171" s="6" t="s">
        <v>273</v>
      </c>
      <c r="I171" s="17">
        <v>5.6100000000000003</v>
      </c>
      <c r="J171" s="6" t="s">
        <v>657</v>
      </c>
      <c r="K171" s="6" t="s">
        <v>49</v>
      </c>
      <c r="L171" s="23">
        <v>0.0206</v>
      </c>
      <c r="M171" s="8">
        <v>0.0395</v>
      </c>
      <c r="N171" s="7">
        <v>989.34000000000003</v>
      </c>
      <c r="O171" s="7">
        <v>9360</v>
      </c>
      <c r="P171" s="7">
        <v>326.29000000000002</v>
      </c>
      <c r="Q171" s="8">
        <v>0.0027000000000000001</v>
      </c>
      <c r="R171" s="8">
        <v>0.00020000000000000001</v>
      </c>
      <c r="S171" s="52"/>
    </row>
    <row r="172" spans="1:19" ht="12.75">
      <c r="A172" s="52"/>
      <c r="B172" s="6" t="s">
        <v>4614</v>
      </c>
      <c r="C172" s="6" t="s">
        <v>4357</v>
      </c>
      <c r="D172" s="17">
        <v>707701595</v>
      </c>
      <c r="E172" s="18"/>
      <c r="F172" s="6" t="s">
        <v>4419</v>
      </c>
      <c r="G172" s="6" t="s">
        <v>4416</v>
      </c>
      <c r="H172" s="6" t="s">
        <v>273</v>
      </c>
      <c r="I172" s="17">
        <v>5.4800000000000004</v>
      </c>
      <c r="J172" s="6" t="s">
        <v>657</v>
      </c>
      <c r="K172" s="6" t="s">
        <v>49</v>
      </c>
      <c r="L172" s="23">
        <v>0.029499999999999998</v>
      </c>
      <c r="M172" s="8">
        <v>0.041099999999999998</v>
      </c>
      <c r="N172" s="7">
        <v>989.34000000000003</v>
      </c>
      <c r="O172" s="7">
        <v>9415</v>
      </c>
      <c r="P172" s="7">
        <v>328.20999999999998</v>
      </c>
      <c r="Q172" s="8">
        <v>0.0027000000000000001</v>
      </c>
      <c r="R172" s="8">
        <v>0.00020000000000000001</v>
      </c>
      <c r="S172" s="52"/>
    </row>
    <row r="173" spans="1:19" ht="12.75">
      <c r="A173" s="52"/>
      <c r="B173" s="6" t="s">
        <v>4614</v>
      </c>
      <c r="C173" s="6" t="s">
        <v>4357</v>
      </c>
      <c r="D173" s="17">
        <v>707726832</v>
      </c>
      <c r="E173" s="18"/>
      <c r="F173" s="6" t="s">
        <v>4419</v>
      </c>
      <c r="G173" s="6" t="s">
        <v>3509</v>
      </c>
      <c r="H173" s="6" t="s">
        <v>273</v>
      </c>
      <c r="I173" s="17">
        <v>3.0499999999999998</v>
      </c>
      <c r="J173" s="6" t="s">
        <v>657</v>
      </c>
      <c r="K173" s="6" t="s">
        <v>100</v>
      </c>
      <c r="L173" s="23">
        <v>0.045900000000000003</v>
      </c>
      <c r="M173" s="8">
        <v>0.0038999999999999998</v>
      </c>
      <c r="N173" s="7">
        <v>155000.95999999999</v>
      </c>
      <c r="O173" s="7">
        <v>117.79000000000001</v>
      </c>
      <c r="P173" s="7">
        <v>182.58000000000001</v>
      </c>
      <c r="Q173" s="8">
        <v>0.0015</v>
      </c>
      <c r="R173" s="8">
        <v>0.00010000000000000001</v>
      </c>
      <c r="S173" s="52"/>
    </row>
    <row r="174" spans="1:19" ht="12.75">
      <c r="A174" s="52"/>
      <c r="B174" s="6" t="s">
        <v>4625</v>
      </c>
      <c r="C174" s="6" t="s">
        <v>4357</v>
      </c>
      <c r="D174" s="17">
        <v>707698106</v>
      </c>
      <c r="E174" s="18"/>
      <c r="F174" s="6" t="s">
        <v>4419</v>
      </c>
      <c r="G174" s="6" t="s">
        <v>4420</v>
      </c>
      <c r="H174" s="6" t="s">
        <v>273</v>
      </c>
      <c r="I174" s="17">
        <v>5.75</v>
      </c>
      <c r="J174" s="6" t="s">
        <v>254</v>
      </c>
      <c r="K174" s="6" t="s">
        <v>100</v>
      </c>
      <c r="L174" s="23">
        <v>0.043200000000000002</v>
      </c>
      <c r="M174" s="8">
        <v>0.0086</v>
      </c>
      <c r="N174" s="7">
        <v>266836.26000000001</v>
      </c>
      <c r="O174" s="7">
        <v>125.92</v>
      </c>
      <c r="P174" s="7">
        <v>336</v>
      </c>
      <c r="Q174" s="8">
        <v>0.0028</v>
      </c>
      <c r="R174" s="8">
        <v>0.00020000000000000001</v>
      </c>
      <c r="S174" s="52"/>
    </row>
    <row r="175" spans="1:19" ht="12.75">
      <c r="A175" s="52"/>
      <c r="B175" s="6" t="s">
        <v>4625</v>
      </c>
      <c r="C175" s="6" t="s">
        <v>4357</v>
      </c>
      <c r="D175" s="17">
        <v>707753091</v>
      </c>
      <c r="E175" s="18"/>
      <c r="F175" s="6" t="s">
        <v>4419</v>
      </c>
      <c r="G175" s="6" t="s">
        <v>4274</v>
      </c>
      <c r="H175" s="6" t="s">
        <v>273</v>
      </c>
      <c r="I175" s="17">
        <v>9.6899999999999995</v>
      </c>
      <c r="J175" s="6" t="s">
        <v>254</v>
      </c>
      <c r="K175" s="6" t="s">
        <v>100</v>
      </c>
      <c r="L175" s="23">
        <v>0.046699999999999998</v>
      </c>
      <c r="M175" s="8">
        <v>0.0407</v>
      </c>
      <c r="N175" s="7">
        <v>397481.01000000001</v>
      </c>
      <c r="O175" s="7">
        <v>109.81999999999999</v>
      </c>
      <c r="P175" s="7">
        <v>436.50999999999999</v>
      </c>
      <c r="Q175" s="8">
        <v>0.0035999999999999999</v>
      </c>
      <c r="R175" s="8">
        <v>0.00029999999999999997</v>
      </c>
      <c r="S175" s="52"/>
    </row>
    <row r="176" spans="1:19" ht="12.75">
      <c r="A176" s="52"/>
      <c r="B176" s="6" t="s">
        <v>4626</v>
      </c>
      <c r="C176" s="6" t="s">
        <v>4357</v>
      </c>
      <c r="D176" s="17">
        <v>707761771</v>
      </c>
      <c r="E176" s="18"/>
      <c r="F176" s="6" t="s">
        <v>4419</v>
      </c>
      <c r="G176" s="22">
        <v>44388</v>
      </c>
      <c r="H176" s="6" t="s">
        <v>273</v>
      </c>
      <c r="I176" s="17">
        <v>2.3700000000000001</v>
      </c>
      <c r="J176" s="6" t="s">
        <v>3356</v>
      </c>
      <c r="K176" s="6" t="s">
        <v>100</v>
      </c>
      <c r="L176" s="23">
        <v>0.0349</v>
      </c>
      <c r="M176" s="8">
        <v>0.021499999999999998</v>
      </c>
      <c r="N176" s="7">
        <v>442052</v>
      </c>
      <c r="O176" s="7">
        <v>106.95</v>
      </c>
      <c r="P176" s="7">
        <v>472.76999999999998</v>
      </c>
      <c r="Q176" s="8">
        <v>0.0038999999999999998</v>
      </c>
      <c r="R176" s="8">
        <v>0.00029999999999999997</v>
      </c>
      <c r="S176" s="52"/>
    </row>
    <row r="177" spans="1:19" ht="12.75">
      <c r="A177" s="52"/>
      <c r="B177" s="6" t="s">
        <v>4626</v>
      </c>
      <c r="C177" s="6" t="s">
        <v>4357</v>
      </c>
      <c r="D177" s="17">
        <v>707761789</v>
      </c>
      <c r="E177" s="18"/>
      <c r="F177" s="6" t="s">
        <v>4419</v>
      </c>
      <c r="G177" s="22">
        <v>44388</v>
      </c>
      <c r="H177" s="6" t="s">
        <v>273</v>
      </c>
      <c r="I177" s="17">
        <v>2.3700000000000001</v>
      </c>
      <c r="J177" s="6" t="s">
        <v>3356</v>
      </c>
      <c r="K177" s="6" t="s">
        <v>100</v>
      </c>
      <c r="L177" s="23">
        <v>0.0349</v>
      </c>
      <c r="M177" s="8">
        <v>0.021499999999999998</v>
      </c>
      <c r="N177" s="7">
        <v>397287.23999999999</v>
      </c>
      <c r="O177" s="7">
        <v>106.95</v>
      </c>
      <c r="P177" s="7">
        <v>424.89999999999998</v>
      </c>
      <c r="Q177" s="8">
        <v>0.0035000000000000001</v>
      </c>
      <c r="R177" s="8">
        <v>0.00029999999999999997</v>
      </c>
      <c r="S177" s="52"/>
    </row>
    <row r="178" spans="1:19" ht="12.75">
      <c r="A178" s="52"/>
      <c r="B178" s="6" t="s">
        <v>4627</v>
      </c>
      <c r="C178" s="6" t="s">
        <v>4357</v>
      </c>
      <c r="D178" s="17">
        <v>707685848</v>
      </c>
      <c r="E178" s="18"/>
      <c r="F178" s="6" t="s">
        <v>4419</v>
      </c>
      <c r="G178" s="6" t="s">
        <v>4422</v>
      </c>
      <c r="H178" s="6" t="s">
        <v>273</v>
      </c>
      <c r="I178" s="17">
        <v>0.22</v>
      </c>
      <c r="J178" s="6" t="s">
        <v>326</v>
      </c>
      <c r="K178" s="6" t="s">
        <v>100</v>
      </c>
      <c r="L178" s="19">
        <v>0.024</v>
      </c>
      <c r="M178" s="8">
        <v>-0.019400000000000001</v>
      </c>
      <c r="N178" s="7">
        <v>50360.349999999999</v>
      </c>
      <c r="O178" s="7">
        <v>104.95999999999999</v>
      </c>
      <c r="P178" s="7">
        <v>52.859999999999999</v>
      </c>
      <c r="Q178" s="8">
        <v>0.00040000000000000002</v>
      </c>
      <c r="R178" s="8">
        <v>0</v>
      </c>
      <c r="S178" s="52"/>
    </row>
    <row r="179" spans="1:19" ht="12.75">
      <c r="A179" s="52"/>
      <c r="B179" s="6" t="s">
        <v>4627</v>
      </c>
      <c r="C179" s="6" t="s">
        <v>4357</v>
      </c>
      <c r="D179" s="17">
        <v>701026460</v>
      </c>
      <c r="E179" s="18"/>
      <c r="F179" s="6" t="s">
        <v>4419</v>
      </c>
      <c r="G179" s="6" t="s">
        <v>4423</v>
      </c>
      <c r="H179" s="6" t="s">
        <v>273</v>
      </c>
      <c r="I179" s="17">
        <v>0.059999999999999998</v>
      </c>
      <c r="J179" s="6" t="s">
        <v>326</v>
      </c>
      <c r="K179" s="6" t="s">
        <v>100</v>
      </c>
      <c r="L179" s="19">
        <v>0.0252</v>
      </c>
      <c r="M179" s="8">
        <v>-0.0127</v>
      </c>
      <c r="N179" s="7">
        <v>117507.49000000001</v>
      </c>
      <c r="O179" s="7">
        <v>104.24</v>
      </c>
      <c r="P179" s="7">
        <v>122.49</v>
      </c>
      <c r="Q179" s="8">
        <v>0.001</v>
      </c>
      <c r="R179" s="8">
        <v>0.00010000000000000001</v>
      </c>
      <c r="S179" s="52"/>
    </row>
    <row r="180" spans="1:19" ht="12.75">
      <c r="A180" s="52"/>
      <c r="B180" s="6" t="s">
        <v>4669</v>
      </c>
      <c r="C180" s="6" t="s">
        <v>4357</v>
      </c>
      <c r="D180" s="17">
        <v>707775995</v>
      </c>
      <c r="E180" s="18"/>
      <c r="F180" s="6" t="s">
        <v>4419</v>
      </c>
      <c r="G180" s="6"/>
      <c r="H180" s="6" t="s">
        <v>273</v>
      </c>
      <c r="I180" s="17">
        <v>5.5499999999999998</v>
      </c>
      <c r="J180" s="6" t="s">
        <v>657</v>
      </c>
      <c r="K180" s="6" t="s">
        <v>49</v>
      </c>
      <c r="L180" s="19">
        <v>0</v>
      </c>
      <c r="M180" s="8">
        <v>0.0298</v>
      </c>
      <c r="N180" s="7">
        <v>-2.0899999999999999</v>
      </c>
      <c r="O180" s="7">
        <v>10000</v>
      </c>
      <c r="P180" s="7">
        <v>-0.73999999999999999</v>
      </c>
      <c r="Q180" s="8">
        <v>0</v>
      </c>
      <c r="R180" s="8">
        <v>0</v>
      </c>
      <c r="S180" s="52"/>
    </row>
    <row r="181" spans="1:19" ht="12.75">
      <c r="A181" s="52"/>
      <c r="B181" s="6" t="s">
        <v>4628</v>
      </c>
      <c r="C181" s="6" t="s">
        <v>4357</v>
      </c>
      <c r="D181" s="17">
        <v>701012023</v>
      </c>
      <c r="E181" s="18"/>
      <c r="F181" s="6" t="s">
        <v>785</v>
      </c>
      <c r="G181" s="6" t="s">
        <v>4424</v>
      </c>
      <c r="H181" s="6" t="s">
        <v>310</v>
      </c>
      <c r="I181" s="17">
        <v>7.4900000000000002</v>
      </c>
      <c r="J181" s="6" t="s">
        <v>254</v>
      </c>
      <c r="K181" s="6" t="s">
        <v>100</v>
      </c>
      <c r="L181" s="19">
        <v>0.068519999999999998</v>
      </c>
      <c r="M181" s="8">
        <v>0.0106</v>
      </c>
      <c r="N181" s="7">
        <v>85041.050000000003</v>
      </c>
      <c r="O181" s="7">
        <v>159.25</v>
      </c>
      <c r="P181" s="7">
        <v>135.43000000000001</v>
      </c>
      <c r="Q181" s="8">
        <v>0.0011000000000000001</v>
      </c>
      <c r="R181" s="8">
        <v>0.00010000000000000001</v>
      </c>
      <c r="S181" s="52"/>
    </row>
    <row r="182" spans="1:19" ht="12.75">
      <c r="A182" s="52"/>
      <c r="B182" s="6" t="s">
        <v>4629</v>
      </c>
      <c r="C182" s="6" t="s">
        <v>4357</v>
      </c>
      <c r="D182" s="17">
        <v>701013120</v>
      </c>
      <c r="E182" s="18"/>
      <c r="F182" s="6" t="s">
        <v>785</v>
      </c>
      <c r="G182" s="6" t="s">
        <v>4425</v>
      </c>
      <c r="H182" s="6" t="s">
        <v>310</v>
      </c>
      <c r="I182" s="17">
        <v>6.1200000000000001</v>
      </c>
      <c r="J182" s="6" t="s">
        <v>3312</v>
      </c>
      <c r="K182" s="6" t="s">
        <v>100</v>
      </c>
      <c r="L182" s="19">
        <v>0.073639999999999997</v>
      </c>
      <c r="M182" s="8">
        <v>0.0095999999999999992</v>
      </c>
      <c r="N182" s="7">
        <v>126446</v>
      </c>
      <c r="O182" s="7">
        <v>153.24000000000001</v>
      </c>
      <c r="P182" s="7">
        <v>193.77000000000001</v>
      </c>
      <c r="Q182" s="8">
        <v>0.0016000000000000001</v>
      </c>
      <c r="R182" s="8">
        <v>0.00010000000000000001</v>
      </c>
      <c r="S182" s="52"/>
    </row>
    <row r="183" spans="1:19" ht="12.75">
      <c r="A183" s="52"/>
      <c r="B183" s="6" t="s">
        <v>4629</v>
      </c>
      <c r="C183" s="6" t="s">
        <v>4357</v>
      </c>
      <c r="D183" s="17">
        <v>701013112</v>
      </c>
      <c r="E183" s="18"/>
      <c r="F183" s="6" t="s">
        <v>785</v>
      </c>
      <c r="G183" s="6" t="s">
        <v>4425</v>
      </c>
      <c r="H183" s="6" t="s">
        <v>310</v>
      </c>
      <c r="I183" s="17">
        <v>5.6799999999999997</v>
      </c>
      <c r="J183" s="6" t="s">
        <v>3312</v>
      </c>
      <c r="K183" s="6" t="s">
        <v>100</v>
      </c>
      <c r="L183" s="19">
        <v>0.073639999999999997</v>
      </c>
      <c r="M183" s="8">
        <v>0.0088999999999999999</v>
      </c>
      <c r="N183" s="7">
        <v>81839.919999999998</v>
      </c>
      <c r="O183" s="7">
        <v>149.90000000000001</v>
      </c>
      <c r="P183" s="7">
        <v>122.68000000000001</v>
      </c>
      <c r="Q183" s="8">
        <v>0.001</v>
      </c>
      <c r="R183" s="8">
        <v>0.00010000000000000001</v>
      </c>
      <c r="S183" s="52"/>
    </row>
    <row r="184" spans="1:19" ht="12.75">
      <c r="A184" s="52"/>
      <c r="B184" s="6" t="s">
        <v>4630</v>
      </c>
      <c r="C184" s="6" t="s">
        <v>4357</v>
      </c>
      <c r="D184" s="17">
        <v>707697819</v>
      </c>
      <c r="E184" s="18"/>
      <c r="F184" s="6" t="s">
        <v>4426</v>
      </c>
      <c r="G184" s="6" t="s">
        <v>4420</v>
      </c>
      <c r="H184" s="6" t="s">
        <v>273</v>
      </c>
      <c r="I184" s="17">
        <v>5.0899999999999999</v>
      </c>
      <c r="J184" s="6" t="s">
        <v>657</v>
      </c>
      <c r="K184" s="6" t="s">
        <v>100</v>
      </c>
      <c r="L184" s="23">
        <v>0.061499999999999999</v>
      </c>
      <c r="M184" s="8">
        <v>0.037400000000000003</v>
      </c>
      <c r="N184" s="7">
        <v>1671686.78</v>
      </c>
      <c r="O184" s="7">
        <v>112.94</v>
      </c>
      <c r="P184" s="7">
        <v>1888</v>
      </c>
      <c r="Q184" s="8">
        <v>0.015599999999999999</v>
      </c>
      <c r="R184" s="8">
        <v>0.0011999999999999999</v>
      </c>
      <c r="S184" s="52"/>
    </row>
    <row r="185" spans="1:19" ht="12.75">
      <c r="A185" s="52"/>
      <c r="B185" s="6" t="s">
        <v>4632</v>
      </c>
      <c r="C185" s="6" t="s">
        <v>4357</v>
      </c>
      <c r="D185" s="17">
        <v>701011686</v>
      </c>
      <c r="E185" s="18"/>
      <c r="F185" s="6" t="s">
        <v>189</v>
      </c>
      <c r="G185" s="6" t="s">
        <v>4427</v>
      </c>
      <c r="H185" s="6" t="s">
        <v>310</v>
      </c>
      <c r="I185" s="17">
        <v>6.4299999999999997</v>
      </c>
      <c r="J185" s="6" t="s">
        <v>3312</v>
      </c>
      <c r="K185" s="6" t="s">
        <v>100</v>
      </c>
      <c r="L185" s="19">
        <v>0.080000000000000002</v>
      </c>
      <c r="M185" s="8">
        <v>0.0045999999999999999</v>
      </c>
      <c r="N185" s="7">
        <v>92133.710000000006</v>
      </c>
      <c r="O185" s="7">
        <v>161.15000000000001</v>
      </c>
      <c r="P185" s="7">
        <v>148.47</v>
      </c>
      <c r="Q185" s="8">
        <v>0.0011999999999999999</v>
      </c>
      <c r="R185" s="8">
        <v>0.00010000000000000001</v>
      </c>
      <c r="S185" s="52"/>
    </row>
    <row r="186" spans="1:19" ht="12.75">
      <c r="A186" s="52"/>
      <c r="B186" s="6" t="s">
        <v>4625</v>
      </c>
      <c r="C186" s="6" t="s">
        <v>4357</v>
      </c>
      <c r="D186" s="17">
        <v>707775599</v>
      </c>
      <c r="E186" s="18"/>
      <c r="F186" s="6" t="s">
        <v>189</v>
      </c>
      <c r="G186" s="6" t="s">
        <v>3582</v>
      </c>
      <c r="H186" s="6" t="s">
        <v>273</v>
      </c>
      <c r="I186" s="17">
        <v>11.15</v>
      </c>
      <c r="J186" s="6" t="s">
        <v>3312</v>
      </c>
      <c r="K186" s="6" t="s">
        <v>100</v>
      </c>
      <c r="L186" s="19">
        <v>0</v>
      </c>
      <c r="M186" s="8">
        <v>0.015400000000000001</v>
      </c>
      <c r="N186" s="7">
        <v>164440.45999999999</v>
      </c>
      <c r="O186" s="7">
        <v>95.890000000000001</v>
      </c>
      <c r="P186" s="7">
        <v>157.68000000000001</v>
      </c>
      <c r="Q186" s="8">
        <v>0.0012999999999999999</v>
      </c>
      <c r="R186" s="8">
        <v>0.00010000000000000001</v>
      </c>
      <c r="S186" s="52"/>
    </row>
    <row r="187" spans="1:19" ht="12.75">
      <c r="A187" s="52"/>
      <c r="B187" s="6" t="s">
        <v>4633</v>
      </c>
      <c r="C187" s="6" t="s">
        <v>4357</v>
      </c>
      <c r="D187" s="17">
        <v>707775607</v>
      </c>
      <c r="E187" s="18"/>
      <c r="F187" s="6" t="s">
        <v>189</v>
      </c>
      <c r="G187" s="6" t="s">
        <v>3582</v>
      </c>
      <c r="H187" s="6" t="s">
        <v>99</v>
      </c>
      <c r="I187" s="17">
        <v>9.4700000000000006</v>
      </c>
      <c r="J187" s="6" t="s">
        <v>254</v>
      </c>
      <c r="K187" s="6" t="s">
        <v>100</v>
      </c>
      <c r="L187" s="19">
        <v>0</v>
      </c>
      <c r="M187" s="8">
        <v>0.015400000000000001</v>
      </c>
      <c r="N187" s="7">
        <v>7233.9700000000003</v>
      </c>
      <c r="O187" s="7">
        <v>94.909999999999997</v>
      </c>
      <c r="P187" s="7">
        <v>6.8700000000000001</v>
      </c>
      <c r="Q187" s="8">
        <v>0.00010000000000000001</v>
      </c>
      <c r="R187" s="8">
        <v>0</v>
      </c>
      <c r="S187" s="52"/>
    </row>
    <row r="188" spans="1:19" ht="12.75">
      <c r="A188" s="52"/>
      <c r="B188" s="6" t="s">
        <v>4633</v>
      </c>
      <c r="C188" s="6" t="s">
        <v>4357</v>
      </c>
      <c r="D188" s="17">
        <v>707756060</v>
      </c>
      <c r="E188" s="18"/>
      <c r="F188" s="6" t="s">
        <v>189</v>
      </c>
      <c r="G188" s="6" t="s">
        <v>3420</v>
      </c>
      <c r="H188" s="6" t="s">
        <v>99</v>
      </c>
      <c r="I188" s="17">
        <v>9.4900000000000002</v>
      </c>
      <c r="J188" s="6" t="s">
        <v>254</v>
      </c>
      <c r="K188" s="6" t="s">
        <v>100</v>
      </c>
      <c r="L188" s="23">
        <v>0.0138</v>
      </c>
      <c r="M188" s="8">
        <v>0.0161</v>
      </c>
      <c r="N188" s="7">
        <v>6329.8699999999999</v>
      </c>
      <c r="O188" s="7">
        <v>100.45999999999999</v>
      </c>
      <c r="P188" s="7">
        <v>6.3600000000000003</v>
      </c>
      <c r="Q188" s="8">
        <v>0.00010000000000000001</v>
      </c>
      <c r="R188" s="8">
        <v>0</v>
      </c>
      <c r="S188" s="52"/>
    </row>
    <row r="189" spans="1:19" ht="12.75">
      <c r="A189" s="52"/>
      <c r="B189" s="6" t="s">
        <v>4673</v>
      </c>
      <c r="C189" s="6" t="s">
        <v>4357</v>
      </c>
      <c r="D189" s="17">
        <v>707790200</v>
      </c>
      <c r="E189" s="18"/>
      <c r="F189" s="6" t="s">
        <v>189</v>
      </c>
      <c r="G189" s="6"/>
      <c r="H189" s="6" t="s">
        <v>99</v>
      </c>
      <c r="I189" s="17">
        <v>5.6799999999999997</v>
      </c>
      <c r="J189" s="6" t="s">
        <v>254</v>
      </c>
      <c r="K189" s="6" t="s">
        <v>100</v>
      </c>
      <c r="L189" s="19">
        <v>0</v>
      </c>
      <c r="M189" s="8">
        <v>0.1114</v>
      </c>
      <c r="N189" s="7">
        <v>30578.709999999999</v>
      </c>
      <c r="O189" s="7">
        <v>56.5</v>
      </c>
      <c r="P189" s="7">
        <v>17.280000000000001</v>
      </c>
      <c r="Q189" s="8">
        <v>0.00010000000000000001</v>
      </c>
      <c r="R189" s="8">
        <v>0</v>
      </c>
      <c r="S189" s="52"/>
    </row>
    <row r="190" spans="1:19" ht="12.75">
      <c r="A190" s="52"/>
      <c r="B190" s="6" t="s">
        <v>4633</v>
      </c>
      <c r="C190" s="6" t="s">
        <v>4357</v>
      </c>
      <c r="D190" s="17">
        <v>707761706</v>
      </c>
      <c r="E190" s="18"/>
      <c r="F190" s="6" t="s">
        <v>189</v>
      </c>
      <c r="G190" s="6" t="s">
        <v>4421</v>
      </c>
      <c r="H190" s="6" t="s">
        <v>99</v>
      </c>
      <c r="I190" s="17">
        <v>9.7100000000000009</v>
      </c>
      <c r="J190" s="6" t="s">
        <v>254</v>
      </c>
      <c r="K190" s="6" t="s">
        <v>100</v>
      </c>
      <c r="L190" s="23">
        <v>0.0146</v>
      </c>
      <c r="M190" s="8">
        <v>0.015699999999999999</v>
      </c>
      <c r="N190" s="7">
        <v>15067.68</v>
      </c>
      <c r="O190" s="7">
        <v>101.08</v>
      </c>
      <c r="P190" s="7">
        <v>15.23</v>
      </c>
      <c r="Q190" s="8">
        <v>0.00010000000000000001</v>
      </c>
      <c r="R190" s="8">
        <v>0</v>
      </c>
      <c r="S190" s="52"/>
    </row>
    <row r="191" spans="1:19" ht="12.75">
      <c r="A191" s="52"/>
      <c r="B191" s="6" t="s">
        <v>4633</v>
      </c>
      <c r="C191" s="6" t="s">
        <v>4357</v>
      </c>
      <c r="D191" s="17">
        <v>707761714</v>
      </c>
      <c r="E191" s="18"/>
      <c r="F191" s="6" t="s">
        <v>189</v>
      </c>
      <c r="G191" s="6"/>
      <c r="H191" s="6" t="s">
        <v>99</v>
      </c>
      <c r="I191" s="17">
        <v>8.3399999999999999</v>
      </c>
      <c r="J191" s="6" t="s">
        <v>254</v>
      </c>
      <c r="K191" s="6" t="s">
        <v>100</v>
      </c>
      <c r="L191" s="23">
        <v>0.032300000000000002</v>
      </c>
      <c r="M191" s="8">
        <v>0.042700000000000002</v>
      </c>
      <c r="N191" s="7">
        <v>15054.360000000001</v>
      </c>
      <c r="O191" s="7">
        <v>92.090000000000003</v>
      </c>
      <c r="P191" s="7">
        <v>13.859999999999999</v>
      </c>
      <c r="Q191" s="8">
        <v>0.00010000000000000001</v>
      </c>
      <c r="R191" s="8">
        <v>0</v>
      </c>
      <c r="S191" s="52"/>
    </row>
    <row r="192" spans="1:19" ht="12.75">
      <c r="A192" s="52"/>
      <c r="B192" s="6" t="s">
        <v>4633</v>
      </c>
      <c r="C192" s="6" t="s">
        <v>4357</v>
      </c>
      <c r="D192" s="17">
        <v>707756078</v>
      </c>
      <c r="E192" s="18"/>
      <c r="F192" s="6" t="s">
        <v>189</v>
      </c>
      <c r="G192" s="6" t="s">
        <v>4421</v>
      </c>
      <c r="H192" s="6" t="s">
        <v>99</v>
      </c>
      <c r="I192" s="17">
        <v>8.0700000000000003</v>
      </c>
      <c r="J192" s="6" t="s">
        <v>254</v>
      </c>
      <c r="K192" s="6" t="s">
        <v>100</v>
      </c>
      <c r="L192" s="23">
        <v>0.033700000000000001</v>
      </c>
      <c r="M192" s="8">
        <v>0.043700000000000003</v>
      </c>
      <c r="N192" s="7">
        <v>15411.219999999999</v>
      </c>
      <c r="O192" s="7">
        <v>92.700000000000003</v>
      </c>
      <c r="P192" s="7">
        <v>14.289999999999999</v>
      </c>
      <c r="Q192" s="8">
        <v>0.00010000000000000001</v>
      </c>
      <c r="R192" s="8">
        <v>0</v>
      </c>
      <c r="S192" s="52"/>
    </row>
    <row r="193" spans="1:19" ht="12.75">
      <c r="A193" s="52"/>
      <c r="B193" s="6" t="s">
        <v>4633</v>
      </c>
      <c r="C193" s="6" t="s">
        <v>4357</v>
      </c>
      <c r="D193" s="17">
        <v>707775615</v>
      </c>
      <c r="E193" s="18"/>
      <c r="F193" s="6" t="s">
        <v>189</v>
      </c>
      <c r="G193" s="6" t="s">
        <v>3582</v>
      </c>
      <c r="H193" s="6" t="s">
        <v>99</v>
      </c>
      <c r="I193" s="17">
        <v>8.1400000000000006</v>
      </c>
      <c r="J193" s="6" t="s">
        <v>254</v>
      </c>
      <c r="K193" s="6" t="s">
        <v>100</v>
      </c>
      <c r="L193" s="19">
        <v>0</v>
      </c>
      <c r="M193" s="8">
        <v>0.042299999999999997</v>
      </c>
      <c r="N193" s="7">
        <v>8382.5400000000009</v>
      </c>
      <c r="O193" s="7">
        <v>92.510000000000005</v>
      </c>
      <c r="P193" s="7">
        <v>7.75</v>
      </c>
      <c r="Q193" s="8">
        <v>0.00010000000000000001</v>
      </c>
      <c r="R193" s="8">
        <v>0</v>
      </c>
      <c r="S193" s="52"/>
    </row>
    <row r="194" spans="1:19" ht="12.75">
      <c r="A194" s="52"/>
      <c r="B194" s="6" t="s">
        <v>4635</v>
      </c>
      <c r="C194" s="6" t="s">
        <v>4357</v>
      </c>
      <c r="D194" s="17">
        <v>707768818</v>
      </c>
      <c r="E194" s="18"/>
      <c r="F194" s="6" t="s">
        <v>189</v>
      </c>
      <c r="G194" s="6" t="s">
        <v>4395</v>
      </c>
      <c r="H194" s="6" t="s">
        <v>273</v>
      </c>
      <c r="I194" s="17">
        <v>3.21</v>
      </c>
      <c r="J194" s="6" t="s">
        <v>495</v>
      </c>
      <c r="K194" s="6" t="s">
        <v>100</v>
      </c>
      <c r="L194" s="19">
        <v>0</v>
      </c>
      <c r="M194" s="8">
        <v>0.112</v>
      </c>
      <c r="N194" s="7">
        <v>8348.7600000000002</v>
      </c>
      <c r="O194" s="7">
        <v>100</v>
      </c>
      <c r="P194" s="7">
        <v>8.3499999999999996</v>
      </c>
      <c r="Q194" s="8">
        <v>0.00010000000000000001</v>
      </c>
      <c r="R194" s="8">
        <v>0</v>
      </c>
      <c r="S194" s="52"/>
    </row>
    <row r="195" spans="1:19" ht="12.75">
      <c r="A195" s="52"/>
      <c r="B195" s="6" t="s">
        <v>4636</v>
      </c>
      <c r="C195" s="6" t="s">
        <v>4357</v>
      </c>
      <c r="D195" s="17">
        <v>707766267</v>
      </c>
      <c r="E195" s="18"/>
      <c r="F195" s="6" t="s">
        <v>189</v>
      </c>
      <c r="G195" s="6"/>
      <c r="H195" s="6" t="s">
        <v>273</v>
      </c>
      <c r="I195" s="17">
        <v>1.71</v>
      </c>
      <c r="J195" s="6" t="s">
        <v>254</v>
      </c>
      <c r="K195" s="6" t="s">
        <v>100</v>
      </c>
      <c r="L195" s="23">
        <v>0.055</v>
      </c>
      <c r="M195" s="8">
        <v>0.029100000000000001</v>
      </c>
      <c r="N195" s="7">
        <v>1119118.99</v>
      </c>
      <c r="O195" s="7">
        <v>108.20999999999999</v>
      </c>
      <c r="P195" s="7">
        <v>1211</v>
      </c>
      <c r="Q195" s="8">
        <v>0.01</v>
      </c>
      <c r="R195" s="8">
        <v>0.00069999999999999999</v>
      </c>
      <c r="S195" s="52"/>
    </row>
    <row r="196" spans="1:19" ht="12.75">
      <c r="A196" s="52"/>
      <c r="B196" s="6" t="s">
        <v>4636</v>
      </c>
      <c r="C196" s="6" t="s">
        <v>4357</v>
      </c>
      <c r="D196" s="17">
        <v>707785051</v>
      </c>
      <c r="E196" s="18"/>
      <c r="F196" s="6" t="s">
        <v>189</v>
      </c>
      <c r="G196" s="6"/>
      <c r="H196" s="6" t="s">
        <v>273</v>
      </c>
      <c r="I196" s="17">
        <v>1.71</v>
      </c>
      <c r="J196" s="6" t="s">
        <v>254</v>
      </c>
      <c r="K196" s="6" t="s">
        <v>100</v>
      </c>
      <c r="L196" s="19">
        <v>0</v>
      </c>
      <c r="M196" s="8">
        <v>0.056899999999999999</v>
      </c>
      <c r="N196" s="7">
        <v>335735.70000000001</v>
      </c>
      <c r="O196" s="7">
        <v>100.84</v>
      </c>
      <c r="P196" s="7">
        <v>338.56</v>
      </c>
      <c r="Q196" s="8">
        <v>0.0028</v>
      </c>
      <c r="R196" s="8">
        <v>0.00020000000000000001</v>
      </c>
      <c r="S196" s="52"/>
    </row>
    <row r="197" spans="1:19" ht="12.75">
      <c r="A197" s="52"/>
      <c r="B197" s="6" t="s">
        <v>4637</v>
      </c>
      <c r="C197" s="6" t="s">
        <v>4362</v>
      </c>
      <c r="D197" s="17">
        <v>701012502</v>
      </c>
      <c r="E197" s="18"/>
      <c r="F197" s="6" t="s">
        <v>189</v>
      </c>
      <c r="G197" s="6" t="s">
        <v>4428</v>
      </c>
      <c r="H197" s="6" t="s">
        <v>273</v>
      </c>
      <c r="I197" s="17">
        <v>0.25</v>
      </c>
      <c r="J197" s="6" t="s">
        <v>3356</v>
      </c>
      <c r="K197" s="6" t="s">
        <v>100</v>
      </c>
      <c r="L197" s="19">
        <v>0.035999999999999997</v>
      </c>
      <c r="M197" s="8">
        <v>0.33800000000000002</v>
      </c>
      <c r="N197" s="7">
        <v>124941.78999999999</v>
      </c>
      <c r="O197" s="7">
        <v>101.42</v>
      </c>
      <c r="P197" s="7">
        <v>126.72</v>
      </c>
      <c r="Q197" s="8">
        <v>0.001</v>
      </c>
      <c r="R197" s="8">
        <v>0.00010000000000000001</v>
      </c>
      <c r="S197" s="52"/>
    </row>
    <row r="198" spans="1:19" ht="12.75">
      <c r="A198" s="52"/>
      <c r="B198" s="6" t="s">
        <v>4637</v>
      </c>
      <c r="C198" s="6" t="s">
        <v>4362</v>
      </c>
      <c r="D198" s="17">
        <v>701012510</v>
      </c>
      <c r="E198" s="18"/>
      <c r="F198" s="6" t="s">
        <v>189</v>
      </c>
      <c r="G198" s="6" t="s">
        <v>4429</v>
      </c>
      <c r="H198" s="6" t="s">
        <v>273</v>
      </c>
      <c r="I198" s="17">
        <v>0.25</v>
      </c>
      <c r="J198" s="6" t="s">
        <v>3356</v>
      </c>
      <c r="K198" s="6" t="s">
        <v>100</v>
      </c>
      <c r="L198" s="19">
        <v>0.035999999999999997</v>
      </c>
      <c r="M198" s="8">
        <v>0.33529999999999999</v>
      </c>
      <c r="N198" s="7">
        <v>437728.29999999999</v>
      </c>
      <c r="O198" s="7">
        <v>101.42</v>
      </c>
      <c r="P198" s="7">
        <v>443.94</v>
      </c>
      <c r="Q198" s="8">
        <v>0.0037000000000000002</v>
      </c>
      <c r="R198" s="8">
        <v>0.00029999999999999997</v>
      </c>
      <c r="S198" s="52"/>
    </row>
    <row r="199" spans="1:19" ht="12.75">
      <c r="A199" s="52"/>
      <c r="B199" s="6" t="s">
        <v>4638</v>
      </c>
      <c r="C199" s="6" t="s">
        <v>4357</v>
      </c>
      <c r="D199" s="17">
        <v>701012726</v>
      </c>
      <c r="E199" s="18"/>
      <c r="F199" s="6" t="s">
        <v>189</v>
      </c>
      <c r="G199" s="6" t="s">
        <v>4430</v>
      </c>
      <c r="H199" s="6" t="s">
        <v>273</v>
      </c>
      <c r="I199" s="17">
        <v>0</v>
      </c>
      <c r="J199" s="6" t="s">
        <v>297</v>
      </c>
      <c r="K199" s="6" t="s">
        <v>100</v>
      </c>
      <c r="L199" s="23">
        <v>0</v>
      </c>
      <c r="M199" s="8">
        <v>0</v>
      </c>
      <c r="N199" s="7">
        <v>1563723.1200000001</v>
      </c>
      <c r="O199" s="7">
        <v>100.16</v>
      </c>
      <c r="P199" s="7">
        <v>1566.23</v>
      </c>
      <c r="Q199" s="8">
        <v>0.0129</v>
      </c>
      <c r="R199" s="8">
        <v>0.001</v>
      </c>
      <c r="S199" s="52"/>
    </row>
    <row r="200" spans="1:19" ht="12.75">
      <c r="A200" s="52"/>
      <c r="B200" s="6" t="s">
        <v>4635</v>
      </c>
      <c r="C200" s="6" t="s">
        <v>4357</v>
      </c>
      <c r="D200" s="17">
        <v>701012759</v>
      </c>
      <c r="E200" s="18"/>
      <c r="F200" s="6" t="s">
        <v>189</v>
      </c>
      <c r="G200" s="6" t="s">
        <v>3420</v>
      </c>
      <c r="H200" s="6" t="s">
        <v>273</v>
      </c>
      <c r="I200" s="17">
        <v>0</v>
      </c>
      <c r="J200" s="6" t="s">
        <v>495</v>
      </c>
      <c r="K200" s="6" t="s">
        <v>100</v>
      </c>
      <c r="L200" s="19">
        <v>0.073999999999999996</v>
      </c>
      <c r="M200" s="8">
        <v>0</v>
      </c>
      <c r="N200" s="7">
        <v>18847.439999999999</v>
      </c>
      <c r="O200" s="7">
        <v>101.01000000000001</v>
      </c>
      <c r="P200" s="7">
        <v>19.039999999999999</v>
      </c>
      <c r="Q200" s="8">
        <v>0.00020000000000000001</v>
      </c>
      <c r="R200" s="8">
        <v>0</v>
      </c>
      <c r="S200" s="52"/>
    </row>
    <row r="201" spans="1:19" ht="12.75">
      <c r="A201" s="52"/>
      <c r="B201" s="6" t="s">
        <v>4639</v>
      </c>
      <c r="C201" s="6" t="s">
        <v>4357</v>
      </c>
      <c r="D201" s="17">
        <v>701014847</v>
      </c>
      <c r="E201" s="18"/>
      <c r="F201" s="6" t="s">
        <v>189</v>
      </c>
      <c r="G201" s="6" t="s">
        <v>3420</v>
      </c>
      <c r="H201" s="6" t="s">
        <v>273</v>
      </c>
      <c r="I201" s="17">
        <v>0.33000000000000002</v>
      </c>
      <c r="J201" s="6" t="s">
        <v>495</v>
      </c>
      <c r="K201" s="6" t="s">
        <v>100</v>
      </c>
      <c r="L201" s="19">
        <v>0.074999999999999997</v>
      </c>
      <c r="M201" s="8">
        <v>0.1041</v>
      </c>
      <c r="N201" s="7">
        <v>29535.459999999999</v>
      </c>
      <c r="O201" s="7">
        <v>103.62000000000001</v>
      </c>
      <c r="P201" s="7">
        <v>30.600000000000001</v>
      </c>
      <c r="Q201" s="8">
        <v>0.00029999999999999997</v>
      </c>
      <c r="R201" s="8">
        <v>0</v>
      </c>
      <c r="S201" s="52"/>
    </row>
    <row r="202" spans="1:19" ht="12.75">
      <c r="A202" s="52"/>
      <c r="B202" s="6" t="s">
        <v>4635</v>
      </c>
      <c r="C202" s="6" t="s">
        <v>4357</v>
      </c>
      <c r="D202" s="17">
        <v>707682811</v>
      </c>
      <c r="E202" s="18"/>
      <c r="F202" s="6" t="s">
        <v>189</v>
      </c>
      <c r="G202" s="6" t="s">
        <v>4431</v>
      </c>
      <c r="H202" s="6" t="s">
        <v>273</v>
      </c>
      <c r="I202" s="17">
        <v>0</v>
      </c>
      <c r="J202" s="6" t="s">
        <v>495</v>
      </c>
      <c r="K202" s="6" t="s">
        <v>100</v>
      </c>
      <c r="L202" s="19">
        <v>0.072499999999999995</v>
      </c>
      <c r="M202" s="8">
        <v>0</v>
      </c>
      <c r="N202" s="7">
        <v>-1049.1700000000001</v>
      </c>
      <c r="O202" s="7">
        <v>100</v>
      </c>
      <c r="P202" s="7">
        <v>-1.05</v>
      </c>
      <c r="Q202" s="8">
        <v>0</v>
      </c>
      <c r="R202" s="8">
        <v>0</v>
      </c>
      <c r="S202" s="52"/>
    </row>
    <row r="203" spans="1:19" ht="12.75">
      <c r="A203" s="52"/>
      <c r="B203" s="6" t="s">
        <v>4640</v>
      </c>
      <c r="C203" s="6" t="s">
        <v>4357</v>
      </c>
      <c r="D203" s="17">
        <v>701019721</v>
      </c>
      <c r="E203" s="18"/>
      <c r="F203" s="6" t="s">
        <v>189</v>
      </c>
      <c r="G203" s="6" t="s">
        <v>3420</v>
      </c>
      <c r="H203" s="6" t="s">
        <v>273</v>
      </c>
      <c r="I203" s="17">
        <v>1.05</v>
      </c>
      <c r="J203" s="6" t="s">
        <v>495</v>
      </c>
      <c r="K203" s="6" t="s">
        <v>100</v>
      </c>
      <c r="L203" s="19">
        <v>0.072499999999999995</v>
      </c>
      <c r="M203" s="8">
        <v>0.067199999999999996</v>
      </c>
      <c r="N203" s="7">
        <v>57910.940000000002</v>
      </c>
      <c r="O203" s="7">
        <v>105.01000000000001</v>
      </c>
      <c r="P203" s="7">
        <v>60.810000000000002</v>
      </c>
      <c r="Q203" s="8">
        <v>0.00050000000000000001</v>
      </c>
      <c r="R203" s="8">
        <v>0</v>
      </c>
      <c r="S203" s="52"/>
    </row>
    <row r="204" spans="1:19" ht="12.75">
      <c r="A204" s="52"/>
      <c r="B204" s="6" t="s">
        <v>4635</v>
      </c>
      <c r="C204" s="6" t="s">
        <v>4357</v>
      </c>
      <c r="D204" s="17">
        <v>707682837</v>
      </c>
      <c r="E204" s="18"/>
      <c r="F204" s="6" t="s">
        <v>189</v>
      </c>
      <c r="G204" s="6" t="s">
        <v>4432</v>
      </c>
      <c r="H204" s="6" t="s">
        <v>273</v>
      </c>
      <c r="I204" s="17">
        <v>0</v>
      </c>
      <c r="J204" s="6" t="s">
        <v>495</v>
      </c>
      <c r="K204" s="6" t="s">
        <v>100</v>
      </c>
      <c r="L204" s="19">
        <v>0.074999999999999997</v>
      </c>
      <c r="M204" s="8">
        <v>0</v>
      </c>
      <c r="N204" s="7">
        <v>-2255.7199999999998</v>
      </c>
      <c r="O204" s="7">
        <v>100</v>
      </c>
      <c r="P204" s="7">
        <v>-2.2599999999999998</v>
      </c>
      <c r="Q204" s="8">
        <v>0</v>
      </c>
      <c r="R204" s="8">
        <v>0</v>
      </c>
      <c r="S204" s="52"/>
    </row>
    <row r="205" spans="1:19" ht="12.75">
      <c r="A205" s="52"/>
      <c r="B205" s="6" t="s">
        <v>4641</v>
      </c>
      <c r="C205" s="6" t="s">
        <v>4357</v>
      </c>
      <c r="D205" s="17">
        <v>701020794</v>
      </c>
      <c r="E205" s="18"/>
      <c r="F205" s="6" t="s">
        <v>189</v>
      </c>
      <c r="G205" s="6" t="s">
        <v>3420</v>
      </c>
      <c r="H205" s="6" t="s">
        <v>273</v>
      </c>
      <c r="I205" s="17">
        <v>0.68000000000000005</v>
      </c>
      <c r="J205" s="6" t="s">
        <v>495</v>
      </c>
      <c r="K205" s="6" t="s">
        <v>100</v>
      </c>
      <c r="L205" s="19">
        <v>0.074999999999999997</v>
      </c>
      <c r="M205" s="8">
        <v>0.053999999999999999</v>
      </c>
      <c r="N205" s="7">
        <v>45563.830000000002</v>
      </c>
      <c r="O205" s="7">
        <v>105.28</v>
      </c>
      <c r="P205" s="7">
        <v>47.969999999999999</v>
      </c>
      <c r="Q205" s="8">
        <v>0.00040000000000000002</v>
      </c>
      <c r="R205" s="8">
        <v>0</v>
      </c>
      <c r="S205" s="52"/>
    </row>
    <row r="206" spans="1:19" ht="12.75">
      <c r="A206" s="52"/>
      <c r="B206" s="6" t="s">
        <v>4635</v>
      </c>
      <c r="C206" s="6" t="s">
        <v>4357</v>
      </c>
      <c r="D206" s="17">
        <v>707704581</v>
      </c>
      <c r="E206" s="18"/>
      <c r="F206" s="6" t="s">
        <v>189</v>
      </c>
      <c r="G206" s="6" t="s">
        <v>4433</v>
      </c>
      <c r="H206" s="6" t="s">
        <v>273</v>
      </c>
      <c r="I206" s="17">
        <v>0</v>
      </c>
      <c r="J206" s="6" t="s">
        <v>495</v>
      </c>
      <c r="K206" s="6" t="s">
        <v>100</v>
      </c>
      <c r="L206" s="19">
        <v>0</v>
      </c>
      <c r="M206" s="8">
        <v>0</v>
      </c>
      <c r="N206" s="7">
        <v>-2979.6500000000001</v>
      </c>
      <c r="O206" s="7">
        <v>100</v>
      </c>
      <c r="P206" s="7">
        <v>-2.98</v>
      </c>
      <c r="Q206" s="8">
        <v>0</v>
      </c>
      <c r="R206" s="8">
        <v>0</v>
      </c>
      <c r="S206" s="52"/>
    </row>
    <row r="207" spans="1:19" ht="12.75">
      <c r="A207" s="52"/>
      <c r="B207" s="6" t="s">
        <v>4642</v>
      </c>
      <c r="C207" s="6" t="s">
        <v>4357</v>
      </c>
      <c r="D207" s="17">
        <v>707684346</v>
      </c>
      <c r="E207" s="18"/>
      <c r="F207" s="6" t="s">
        <v>189</v>
      </c>
      <c r="G207" s="6" t="s">
        <v>4396</v>
      </c>
      <c r="H207" s="6" t="s">
        <v>273</v>
      </c>
      <c r="I207" s="17">
        <v>0.65000000000000002</v>
      </c>
      <c r="J207" s="6" t="s">
        <v>495</v>
      </c>
      <c r="K207" s="6" t="s">
        <v>100</v>
      </c>
      <c r="L207" s="19">
        <v>0.074999999999999997</v>
      </c>
      <c r="M207" s="8">
        <v>0.032199999999999999</v>
      </c>
      <c r="N207" s="7">
        <v>55232.720000000001</v>
      </c>
      <c r="O207" s="7">
        <v>107.06</v>
      </c>
      <c r="P207" s="7">
        <v>59.130000000000003</v>
      </c>
      <c r="Q207" s="8">
        <v>0.00050000000000000001</v>
      </c>
      <c r="R207" s="8">
        <v>0</v>
      </c>
      <c r="S207" s="52"/>
    </row>
    <row r="208" spans="1:19" ht="12.75">
      <c r="A208" s="52"/>
      <c r="B208" s="6" t="s">
        <v>4643</v>
      </c>
      <c r="C208" s="6" t="s">
        <v>4357</v>
      </c>
      <c r="D208" s="17">
        <v>707709184</v>
      </c>
      <c r="E208" s="18"/>
      <c r="F208" s="6" t="s">
        <v>189</v>
      </c>
      <c r="G208" s="6" t="s">
        <v>4411</v>
      </c>
      <c r="H208" s="6" t="s">
        <v>273</v>
      </c>
      <c r="I208" s="17">
        <v>2.96</v>
      </c>
      <c r="J208" s="6" t="s">
        <v>495</v>
      </c>
      <c r="K208" s="6" t="s">
        <v>100</v>
      </c>
      <c r="L208" s="23">
        <v>0.074999999999999997</v>
      </c>
      <c r="M208" s="8">
        <v>0.049700000000000001</v>
      </c>
      <c r="N208" s="7">
        <v>540975.13</v>
      </c>
      <c r="O208" s="7">
        <v>111.74</v>
      </c>
      <c r="P208" s="7">
        <v>604.49000000000001</v>
      </c>
      <c r="Q208" s="8">
        <v>0.0050000000000000001</v>
      </c>
      <c r="R208" s="8">
        <v>0.00040000000000000002</v>
      </c>
      <c r="S208" s="52"/>
    </row>
    <row r="209" spans="1:19" ht="12.75">
      <c r="A209" s="52"/>
      <c r="B209" s="6" t="s">
        <v>4644</v>
      </c>
      <c r="C209" s="6" t="s">
        <v>4357</v>
      </c>
      <c r="D209" s="17">
        <v>707733135</v>
      </c>
      <c r="E209" s="18"/>
      <c r="F209" s="6" t="s">
        <v>189</v>
      </c>
      <c r="G209" s="6" t="s">
        <v>4394</v>
      </c>
      <c r="H209" s="6" t="s">
        <v>273</v>
      </c>
      <c r="I209" s="17">
        <v>1.6699999999999999</v>
      </c>
      <c r="J209" s="6" t="s">
        <v>495</v>
      </c>
      <c r="K209" s="6" t="s">
        <v>100</v>
      </c>
      <c r="L209" s="23">
        <v>0.085000000000000006</v>
      </c>
      <c r="M209" s="8">
        <v>0.036799999999999999</v>
      </c>
      <c r="N209" s="7">
        <v>511355.56</v>
      </c>
      <c r="O209" s="7">
        <v>112.40000000000001</v>
      </c>
      <c r="P209" s="7">
        <v>574.75999999999999</v>
      </c>
      <c r="Q209" s="8">
        <v>0.0047000000000000002</v>
      </c>
      <c r="R209" s="8">
        <v>0.00040000000000000002</v>
      </c>
      <c r="S209" s="52"/>
    </row>
    <row r="210" spans="1:19" ht="12.75">
      <c r="A210" s="52"/>
      <c r="B210" s="6" t="s">
        <v>4645</v>
      </c>
      <c r="C210" s="6" t="s">
        <v>4357</v>
      </c>
      <c r="D210" s="17">
        <v>707746509</v>
      </c>
      <c r="E210" s="18"/>
      <c r="F210" s="6" t="s">
        <v>189</v>
      </c>
      <c r="G210" s="6" t="s">
        <v>3374</v>
      </c>
      <c r="H210" s="6" t="s">
        <v>273</v>
      </c>
      <c r="I210" s="17">
        <v>3.3599999999999999</v>
      </c>
      <c r="J210" s="6" t="s">
        <v>495</v>
      </c>
      <c r="K210" s="6" t="s">
        <v>100</v>
      </c>
      <c r="L210" s="23">
        <v>0.086999999999999994</v>
      </c>
      <c r="M210" s="8">
        <v>0.0608</v>
      </c>
      <c r="N210" s="7">
        <v>693155.59999999998</v>
      </c>
      <c r="O210" s="7">
        <v>114.28</v>
      </c>
      <c r="P210" s="7">
        <v>792.13999999999999</v>
      </c>
      <c r="Q210" s="8">
        <v>0.0064999999999999997</v>
      </c>
      <c r="R210" s="8">
        <v>0.00050000000000000001</v>
      </c>
      <c r="S210" s="52"/>
    </row>
    <row r="211" spans="1:19" ht="12.75">
      <c r="A211" s="52"/>
      <c r="B211" s="6" t="s">
        <v>4646</v>
      </c>
      <c r="C211" s="6" t="s">
        <v>4357</v>
      </c>
      <c r="D211" s="17">
        <v>707764247</v>
      </c>
      <c r="E211" s="18"/>
      <c r="F211" s="6" t="s">
        <v>189</v>
      </c>
      <c r="G211" s="6"/>
      <c r="H211" s="6" t="s">
        <v>273</v>
      </c>
      <c r="I211" s="17">
        <v>3.2200000000000002</v>
      </c>
      <c r="J211" s="6" t="s">
        <v>495</v>
      </c>
      <c r="K211" s="6" t="s">
        <v>100</v>
      </c>
      <c r="L211" s="23">
        <v>0.098000000000000004</v>
      </c>
      <c r="M211" s="8">
        <v>0.067500000000000004</v>
      </c>
      <c r="N211" s="7">
        <v>1034411.28</v>
      </c>
      <c r="O211" s="7">
        <v>112.56</v>
      </c>
      <c r="P211" s="7">
        <v>1164.3299999999999</v>
      </c>
      <c r="Q211" s="8">
        <v>0.0095999999999999992</v>
      </c>
      <c r="R211" s="8">
        <v>0.00069999999999999999</v>
      </c>
      <c r="S211" s="52"/>
    </row>
    <row r="212" spans="1:19" ht="12.75">
      <c r="A212" s="52"/>
      <c r="B212" s="6" t="s">
        <v>4648</v>
      </c>
      <c r="C212" s="6" t="s">
        <v>4357</v>
      </c>
      <c r="D212" s="17">
        <v>707764270</v>
      </c>
      <c r="E212" s="18"/>
      <c r="F212" s="6" t="s">
        <v>189</v>
      </c>
      <c r="G212" s="6" t="s">
        <v>4222</v>
      </c>
      <c r="H212" s="6" t="s">
        <v>99</v>
      </c>
      <c r="I212" s="17">
        <v>9.7300000000000004</v>
      </c>
      <c r="J212" s="6" t="s">
        <v>254</v>
      </c>
      <c r="K212" s="6" t="s">
        <v>100</v>
      </c>
      <c r="L212" s="23">
        <v>0.020400000000000001</v>
      </c>
      <c r="M212" s="8">
        <v>0.021100000000000001</v>
      </c>
      <c r="N212" s="7">
        <v>14219.799999999999</v>
      </c>
      <c r="O212" s="7">
        <v>103.61</v>
      </c>
      <c r="P212" s="7">
        <v>14.73</v>
      </c>
      <c r="Q212" s="8">
        <v>0.00010000000000000001</v>
      </c>
      <c r="R212" s="8">
        <v>0</v>
      </c>
      <c r="S212" s="52"/>
    </row>
    <row r="213" spans="1:19" ht="12.75">
      <c r="A213" s="52"/>
      <c r="B213" s="6" t="s">
        <v>4648</v>
      </c>
      <c r="C213" s="6" t="s">
        <v>4357</v>
      </c>
      <c r="D213" s="17">
        <v>707772364</v>
      </c>
      <c r="E213" s="18"/>
      <c r="F213" s="6" t="s">
        <v>189</v>
      </c>
      <c r="G213" s="6" t="s">
        <v>3595</v>
      </c>
      <c r="H213" s="6" t="s">
        <v>99</v>
      </c>
      <c r="I213" s="17">
        <v>9.8399999999999999</v>
      </c>
      <c r="J213" s="6" t="s">
        <v>254</v>
      </c>
      <c r="K213" s="6" t="s">
        <v>100</v>
      </c>
      <c r="L213" s="19">
        <v>0</v>
      </c>
      <c r="M213" s="8">
        <v>0.026599999999999999</v>
      </c>
      <c r="N213" s="7">
        <v>15279.35</v>
      </c>
      <c r="O213" s="7">
        <v>96.890000000000001</v>
      </c>
      <c r="P213" s="7">
        <v>14.800000000000001</v>
      </c>
      <c r="Q213" s="8">
        <v>0.00010000000000000001</v>
      </c>
      <c r="R213" s="8">
        <v>0</v>
      </c>
      <c r="S213" s="52"/>
    </row>
    <row r="214" spans="1:19" ht="12.75">
      <c r="A214" s="52"/>
      <c r="B214" s="6" t="s">
        <v>4671</v>
      </c>
      <c r="C214" s="6" t="s">
        <v>4357</v>
      </c>
      <c r="D214" s="17">
        <v>707785077</v>
      </c>
      <c r="E214" s="18"/>
      <c r="F214" s="6" t="s">
        <v>189</v>
      </c>
      <c r="G214" s="6"/>
      <c r="H214" s="6" t="s">
        <v>99</v>
      </c>
      <c r="I214" s="17">
        <v>3.1299999999999999</v>
      </c>
      <c r="J214" s="6" t="s">
        <v>254</v>
      </c>
      <c r="K214" s="6" t="s">
        <v>100</v>
      </c>
      <c r="L214" s="19">
        <v>0</v>
      </c>
      <c r="M214" s="8">
        <v>0.030800000000000001</v>
      </c>
      <c r="N214" s="7">
        <v>39513.849999999999</v>
      </c>
      <c r="O214" s="7">
        <v>96.739999999999995</v>
      </c>
      <c r="P214" s="7">
        <v>38.229999999999997</v>
      </c>
      <c r="Q214" s="8">
        <v>0.00029999999999999997</v>
      </c>
      <c r="R214" s="8">
        <v>0</v>
      </c>
      <c r="S214" s="52"/>
    </row>
    <row r="215" spans="1:19" ht="12.75">
      <c r="A215" s="52"/>
      <c r="B215" s="6" t="s">
        <v>4671</v>
      </c>
      <c r="C215" s="6" t="s">
        <v>4357</v>
      </c>
      <c r="D215" s="17">
        <v>707785085</v>
      </c>
      <c r="E215" s="18"/>
      <c r="F215" s="6" t="s">
        <v>189</v>
      </c>
      <c r="G215" s="6"/>
      <c r="H215" s="6" t="s">
        <v>99</v>
      </c>
      <c r="I215" s="17">
        <v>9.7899999999999991</v>
      </c>
      <c r="J215" s="6" t="s">
        <v>254</v>
      </c>
      <c r="K215" s="6" t="s">
        <v>100</v>
      </c>
      <c r="L215" s="19">
        <v>0</v>
      </c>
      <c r="M215" s="8">
        <v>0.027699999999999999</v>
      </c>
      <c r="N215" s="7">
        <v>25272.18</v>
      </c>
      <c r="O215" s="7">
        <v>96.019999999999996</v>
      </c>
      <c r="P215" s="7">
        <v>24.27</v>
      </c>
      <c r="Q215" s="8">
        <v>0.00020000000000000001</v>
      </c>
      <c r="R215" s="8">
        <v>0</v>
      </c>
      <c r="S215" s="52"/>
    </row>
    <row r="216" spans="1:19" ht="12.75">
      <c r="A216" s="52"/>
      <c r="B216" s="6" t="s">
        <v>4648</v>
      </c>
      <c r="C216" s="6" t="s">
        <v>4357</v>
      </c>
      <c r="D216" s="17">
        <v>707764288</v>
      </c>
      <c r="E216" s="18"/>
      <c r="F216" s="6" t="s">
        <v>189</v>
      </c>
      <c r="G216" s="6" t="s">
        <v>4222</v>
      </c>
      <c r="H216" s="6" t="s">
        <v>99</v>
      </c>
      <c r="I216" s="17">
        <v>9.5600000000000005</v>
      </c>
      <c r="J216" s="6" t="s">
        <v>254</v>
      </c>
      <c r="K216" s="6" t="s">
        <v>100</v>
      </c>
      <c r="L216" s="23">
        <v>0.022700000000000001</v>
      </c>
      <c r="M216" s="8">
        <v>0.0223</v>
      </c>
      <c r="N216" s="7">
        <v>141693.89000000001</v>
      </c>
      <c r="O216" s="7">
        <v>104.5</v>
      </c>
      <c r="P216" s="7">
        <v>148.06999999999999</v>
      </c>
      <c r="Q216" s="8">
        <v>0.0011999999999999999</v>
      </c>
      <c r="R216" s="8">
        <v>0.00010000000000000001</v>
      </c>
      <c r="S216" s="52"/>
    </row>
    <row r="217" spans="1:19" ht="12.75">
      <c r="A217" s="52"/>
      <c r="B217" s="6" t="s">
        <v>4648</v>
      </c>
      <c r="C217" s="6" t="s">
        <v>4357</v>
      </c>
      <c r="D217" s="17">
        <v>707764296</v>
      </c>
      <c r="E217" s="18"/>
      <c r="F217" s="6" t="s">
        <v>189</v>
      </c>
      <c r="G217" s="6" t="s">
        <v>4222</v>
      </c>
      <c r="H217" s="6" t="s">
        <v>99</v>
      </c>
      <c r="I217" s="17">
        <v>9.9199999999999999</v>
      </c>
      <c r="J217" s="6" t="s">
        <v>254</v>
      </c>
      <c r="K217" s="6" t="s">
        <v>100</v>
      </c>
      <c r="L217" s="23">
        <v>0.0304</v>
      </c>
      <c r="M217" s="8">
        <v>0.016199999999999999</v>
      </c>
      <c r="N217" s="7">
        <v>57391.330000000002</v>
      </c>
      <c r="O217" s="7">
        <v>108.59999999999999</v>
      </c>
      <c r="P217" s="7">
        <v>62.329999999999998</v>
      </c>
      <c r="Q217" s="8">
        <v>0.00050000000000000001</v>
      </c>
      <c r="R217" s="8">
        <v>0</v>
      </c>
      <c r="S217" s="52"/>
    </row>
    <row r="218" spans="1:19" ht="12.75">
      <c r="A218" s="52"/>
      <c r="B218" s="6" t="s">
        <v>4648</v>
      </c>
      <c r="C218" s="6" t="s">
        <v>4357</v>
      </c>
      <c r="D218" s="17">
        <v>707772372</v>
      </c>
      <c r="E218" s="18"/>
      <c r="F218" s="6" t="s">
        <v>189</v>
      </c>
      <c r="G218" s="6" t="s">
        <v>3595</v>
      </c>
      <c r="H218" s="6" t="s">
        <v>99</v>
      </c>
      <c r="I218" s="17">
        <v>9.8399999999999999</v>
      </c>
      <c r="J218" s="6" t="s">
        <v>254</v>
      </c>
      <c r="K218" s="6" t="s">
        <v>100</v>
      </c>
      <c r="L218" s="19">
        <v>0</v>
      </c>
      <c r="M218" s="8">
        <v>0.026599999999999999</v>
      </c>
      <c r="N218" s="7">
        <v>35716.989999999998</v>
      </c>
      <c r="O218" s="7">
        <v>96.890000000000001</v>
      </c>
      <c r="P218" s="7">
        <v>34.609999999999999</v>
      </c>
      <c r="Q218" s="8">
        <v>0.00029999999999999997</v>
      </c>
      <c r="R218" s="8">
        <v>0</v>
      </c>
      <c r="S218" s="52"/>
    </row>
    <row r="219" spans="1:19" ht="12.75">
      <c r="A219" s="52"/>
      <c r="B219" s="6" t="s">
        <v>4648</v>
      </c>
      <c r="C219" s="6" t="s">
        <v>4357</v>
      </c>
      <c r="D219" s="17">
        <v>707764304</v>
      </c>
      <c r="E219" s="18"/>
      <c r="F219" s="6" t="s">
        <v>189</v>
      </c>
      <c r="G219" s="6"/>
      <c r="H219" s="6" t="s">
        <v>99</v>
      </c>
      <c r="I219" s="17">
        <v>9.7400000000000002</v>
      </c>
      <c r="J219" s="6" t="s">
        <v>254</v>
      </c>
      <c r="K219" s="6" t="s">
        <v>100</v>
      </c>
      <c r="L219" s="23">
        <v>0.0327</v>
      </c>
      <c r="M219" s="8">
        <v>0.017500000000000002</v>
      </c>
      <c r="N219" s="7">
        <v>572941.27000000002</v>
      </c>
      <c r="O219" s="7">
        <v>109.37000000000001</v>
      </c>
      <c r="P219" s="7">
        <v>626.63</v>
      </c>
      <c r="Q219" s="8">
        <v>0.0051999999999999998</v>
      </c>
      <c r="R219" s="8">
        <v>0.00040000000000000002</v>
      </c>
      <c r="S219" s="52"/>
    </row>
    <row r="220" spans="1:19" ht="12.75">
      <c r="A220" s="52"/>
      <c r="B220" s="6" t="s">
        <v>4648</v>
      </c>
      <c r="C220" s="6" t="s">
        <v>4357</v>
      </c>
      <c r="D220" s="17">
        <v>707764312</v>
      </c>
      <c r="E220" s="18"/>
      <c r="F220" s="6" t="s">
        <v>189</v>
      </c>
      <c r="G220" s="6" t="s">
        <v>4222</v>
      </c>
      <c r="H220" s="6" t="s">
        <v>99</v>
      </c>
      <c r="I220" s="17">
        <v>8.3000000000000007</v>
      </c>
      <c r="J220" s="6" t="s">
        <v>254</v>
      </c>
      <c r="K220" s="6" t="s">
        <v>100</v>
      </c>
      <c r="L220" s="23">
        <v>0.034700000000000002</v>
      </c>
      <c r="M220" s="8">
        <v>0.047899999999999998</v>
      </c>
      <c r="N220" s="7">
        <v>31181.119999999999</v>
      </c>
      <c r="O220" s="7">
        <v>90.760000000000005</v>
      </c>
      <c r="P220" s="7">
        <v>28.300000000000001</v>
      </c>
      <c r="Q220" s="8">
        <v>0.00020000000000000001</v>
      </c>
      <c r="R220" s="8">
        <v>0</v>
      </c>
      <c r="S220" s="52"/>
    </row>
    <row r="221" spans="1:19" ht="12.75">
      <c r="A221" s="52"/>
      <c r="B221" s="6" t="s">
        <v>4648</v>
      </c>
      <c r="C221" s="6" t="s">
        <v>4357</v>
      </c>
      <c r="D221" s="17">
        <v>707764320</v>
      </c>
      <c r="E221" s="18"/>
      <c r="F221" s="6" t="s">
        <v>189</v>
      </c>
      <c r="G221" s="6"/>
      <c r="H221" s="6" t="s">
        <v>99</v>
      </c>
      <c r="I221" s="17">
        <v>8.5099999999999998</v>
      </c>
      <c r="J221" s="6" t="s">
        <v>254</v>
      </c>
      <c r="K221" s="6" t="s">
        <v>100</v>
      </c>
      <c r="L221" s="23">
        <v>0.035000000000000003</v>
      </c>
      <c r="M221" s="8">
        <v>0.041799999999999997</v>
      </c>
      <c r="N221" s="7">
        <v>3829.5700000000002</v>
      </c>
      <c r="O221" s="7">
        <v>95.549999999999997</v>
      </c>
      <c r="P221" s="7">
        <v>3.6600000000000001</v>
      </c>
      <c r="Q221" s="8">
        <v>0</v>
      </c>
      <c r="R221" s="8">
        <v>0</v>
      </c>
      <c r="S221" s="52"/>
    </row>
    <row r="222" spans="1:19" ht="12.75">
      <c r="A222" s="52"/>
      <c r="B222" s="6" t="s">
        <v>4648</v>
      </c>
      <c r="C222" s="6" t="s">
        <v>4357</v>
      </c>
      <c r="D222" s="17">
        <v>707772380</v>
      </c>
      <c r="E222" s="18"/>
      <c r="F222" s="6" t="s">
        <v>189</v>
      </c>
      <c r="G222" s="6" t="s">
        <v>3595</v>
      </c>
      <c r="H222" s="6" t="s">
        <v>99</v>
      </c>
      <c r="I222" s="17">
        <v>8.4100000000000001</v>
      </c>
      <c r="J222" s="6" t="s">
        <v>254</v>
      </c>
      <c r="K222" s="6" t="s">
        <v>100</v>
      </c>
      <c r="L222" s="19">
        <v>0</v>
      </c>
      <c r="M222" s="8">
        <v>0.048599999999999997</v>
      </c>
      <c r="N222" s="7">
        <v>4980.7399999999998</v>
      </c>
      <c r="O222" s="7">
        <v>93.560000000000002</v>
      </c>
      <c r="P222" s="7">
        <v>4.6600000000000001</v>
      </c>
      <c r="Q222" s="8">
        <v>0</v>
      </c>
      <c r="R222" s="8">
        <v>0</v>
      </c>
      <c r="S222" s="52"/>
    </row>
    <row r="223" spans="1:19" ht="12.75">
      <c r="A223" s="52"/>
      <c r="B223" s="6" t="s">
        <v>4671</v>
      </c>
      <c r="C223" s="6" t="s">
        <v>4357</v>
      </c>
      <c r="D223" s="17">
        <v>707785093</v>
      </c>
      <c r="E223" s="18"/>
      <c r="F223" s="6" t="s">
        <v>189</v>
      </c>
      <c r="G223" s="6"/>
      <c r="H223" s="6" t="s">
        <v>99</v>
      </c>
      <c r="I223" s="17">
        <v>8.4700000000000006</v>
      </c>
      <c r="J223" s="6" t="s">
        <v>254</v>
      </c>
      <c r="K223" s="6" t="s">
        <v>100</v>
      </c>
      <c r="L223" s="19">
        <v>0</v>
      </c>
      <c r="M223" s="8">
        <v>0.049700000000000001</v>
      </c>
      <c r="N223" s="7">
        <v>14136.190000000001</v>
      </c>
      <c r="O223" s="7">
        <v>92.689999999999998</v>
      </c>
      <c r="P223" s="7">
        <v>13.1</v>
      </c>
      <c r="Q223" s="8">
        <v>0.00010000000000000001</v>
      </c>
      <c r="R223" s="8">
        <v>0</v>
      </c>
      <c r="S223" s="52"/>
    </row>
    <row r="224" spans="1:19" ht="12.75">
      <c r="A224" s="52"/>
      <c r="B224" s="6" t="s">
        <v>4648</v>
      </c>
      <c r="C224" s="6" t="s">
        <v>4357</v>
      </c>
      <c r="D224" s="17">
        <v>707764338</v>
      </c>
      <c r="E224" s="18"/>
      <c r="F224" s="6" t="s">
        <v>189</v>
      </c>
      <c r="G224" s="6" t="s">
        <v>4222</v>
      </c>
      <c r="H224" s="6" t="s">
        <v>99</v>
      </c>
      <c r="I224" s="17">
        <v>8.5399999999999991</v>
      </c>
      <c r="J224" s="6" t="s">
        <v>254</v>
      </c>
      <c r="K224" s="6" t="s">
        <v>100</v>
      </c>
      <c r="L224" s="23">
        <v>0.044699999999999997</v>
      </c>
      <c r="M224" s="8">
        <v>0.041000000000000002</v>
      </c>
      <c r="N224" s="7">
        <v>126073.82000000001</v>
      </c>
      <c r="O224" s="7">
        <v>95.930000000000007</v>
      </c>
      <c r="P224" s="7">
        <v>120.94</v>
      </c>
      <c r="Q224" s="8">
        <v>0.001</v>
      </c>
      <c r="R224" s="8">
        <v>0.00010000000000000001</v>
      </c>
      <c r="S224" s="52"/>
    </row>
    <row r="225" spans="1:19" ht="12.75">
      <c r="A225" s="52"/>
      <c r="B225" s="6" t="s">
        <v>4648</v>
      </c>
      <c r="C225" s="6" t="s">
        <v>4357</v>
      </c>
      <c r="D225" s="17">
        <v>707764346</v>
      </c>
      <c r="E225" s="18"/>
      <c r="F225" s="6" t="s">
        <v>189</v>
      </c>
      <c r="G225" s="6" t="s">
        <v>4222</v>
      </c>
      <c r="H225" s="6" t="s">
        <v>99</v>
      </c>
      <c r="I225" s="17">
        <v>8.5600000000000005</v>
      </c>
      <c r="J225" s="6" t="s">
        <v>254</v>
      </c>
      <c r="K225" s="6" t="s">
        <v>100</v>
      </c>
      <c r="L225" s="23">
        <v>0.044999999999999998</v>
      </c>
      <c r="M225" s="8">
        <v>0.040500000000000001</v>
      </c>
      <c r="N225" s="7">
        <v>15455.280000000001</v>
      </c>
      <c r="O225" s="7">
        <v>96.569999999999993</v>
      </c>
      <c r="P225" s="7">
        <v>14.93</v>
      </c>
      <c r="Q225" s="8">
        <v>0.00010000000000000001</v>
      </c>
      <c r="R225" s="8">
        <v>0</v>
      </c>
      <c r="S225" s="52"/>
    </row>
    <row r="226" spans="1:19" ht="12.75">
      <c r="A226" s="52"/>
      <c r="B226" s="6" t="s">
        <v>4648</v>
      </c>
      <c r="C226" s="6" t="s">
        <v>4357</v>
      </c>
      <c r="D226" s="17">
        <v>707772398</v>
      </c>
      <c r="E226" s="18"/>
      <c r="F226" s="6" t="s">
        <v>189</v>
      </c>
      <c r="G226" s="6" t="s">
        <v>3595</v>
      </c>
      <c r="H226" s="6" t="s">
        <v>99</v>
      </c>
      <c r="I226" s="17">
        <v>8.4100000000000001</v>
      </c>
      <c r="J226" s="6" t="s">
        <v>254</v>
      </c>
      <c r="K226" s="6" t="s">
        <v>100</v>
      </c>
      <c r="L226" s="19">
        <v>0</v>
      </c>
      <c r="M226" s="8">
        <v>0.048599999999999997</v>
      </c>
      <c r="N226" s="7">
        <v>11642.91</v>
      </c>
      <c r="O226" s="7">
        <v>93.560000000000002</v>
      </c>
      <c r="P226" s="7">
        <v>10.890000000000001</v>
      </c>
      <c r="Q226" s="8">
        <v>0.00010000000000000001</v>
      </c>
      <c r="R226" s="8">
        <v>0</v>
      </c>
      <c r="S226" s="52"/>
    </row>
    <row r="227" spans="1:19" ht="12.75">
      <c r="A227" s="52"/>
      <c r="B227" s="6" t="s">
        <v>4671</v>
      </c>
      <c r="C227" s="6" t="s">
        <v>4357</v>
      </c>
      <c r="D227" s="17">
        <v>707785101</v>
      </c>
      <c r="E227" s="18"/>
      <c r="F227" s="6" t="s">
        <v>189</v>
      </c>
      <c r="G227" s="6"/>
      <c r="H227" s="6" t="s">
        <v>99</v>
      </c>
      <c r="I227" s="17">
        <v>8.5800000000000001</v>
      </c>
      <c r="J227" s="6" t="s">
        <v>254</v>
      </c>
      <c r="K227" s="6" t="s">
        <v>100</v>
      </c>
      <c r="L227" s="19">
        <v>0</v>
      </c>
      <c r="M227" s="8">
        <v>0.046699999999999998</v>
      </c>
      <c r="N227" s="7">
        <v>6962.79</v>
      </c>
      <c r="O227" s="7">
        <v>95.019999999999996</v>
      </c>
      <c r="P227" s="7">
        <v>6.6200000000000001</v>
      </c>
      <c r="Q227" s="8">
        <v>0.00010000000000000001</v>
      </c>
      <c r="R227" s="8">
        <v>0</v>
      </c>
      <c r="S227" s="52"/>
    </row>
    <row r="228" spans="1:19" ht="12.75">
      <c r="A228" s="52"/>
      <c r="B228" s="6" t="s">
        <v>4648</v>
      </c>
      <c r="C228" s="6" t="s">
        <v>4357</v>
      </c>
      <c r="D228" s="17">
        <v>707772406</v>
      </c>
      <c r="E228" s="18"/>
      <c r="F228" s="6" t="s">
        <v>189</v>
      </c>
      <c r="G228" s="6" t="s">
        <v>3595</v>
      </c>
      <c r="H228" s="6" t="s">
        <v>99</v>
      </c>
      <c r="I228" s="17">
        <v>3.25</v>
      </c>
      <c r="J228" s="6" t="s">
        <v>254</v>
      </c>
      <c r="K228" s="6" t="s">
        <v>100</v>
      </c>
      <c r="L228" s="19">
        <v>0</v>
      </c>
      <c r="M228" s="8">
        <v>0.011900000000000001</v>
      </c>
      <c r="N228" s="7">
        <v>63458.970000000001</v>
      </c>
      <c r="O228" s="7">
        <v>101.19</v>
      </c>
      <c r="P228" s="7">
        <v>64.209999999999994</v>
      </c>
      <c r="Q228" s="8">
        <v>0.00050000000000000001</v>
      </c>
      <c r="R228" s="8">
        <v>0</v>
      </c>
      <c r="S228" s="52"/>
    </row>
    <row r="229" spans="1:19" ht="12.75">
      <c r="A229" s="52"/>
      <c r="B229" s="6" t="s">
        <v>4648</v>
      </c>
      <c r="C229" s="6" t="s">
        <v>4357</v>
      </c>
      <c r="D229" s="17">
        <v>707775763</v>
      </c>
      <c r="E229" s="18"/>
      <c r="F229" s="6" t="s">
        <v>189</v>
      </c>
      <c r="G229" s="6" t="s">
        <v>3582</v>
      </c>
      <c r="H229" s="6" t="s">
        <v>99</v>
      </c>
      <c r="I229" s="17">
        <v>9.6899999999999995</v>
      </c>
      <c r="J229" s="6" t="s">
        <v>254</v>
      </c>
      <c r="K229" s="6" t="s">
        <v>100</v>
      </c>
      <c r="L229" s="19">
        <v>0</v>
      </c>
      <c r="M229" s="8">
        <v>0.026700000000000002</v>
      </c>
      <c r="N229" s="7">
        <v>12447.84</v>
      </c>
      <c r="O229" s="7">
        <v>95.939999999999998</v>
      </c>
      <c r="P229" s="7">
        <v>11.94</v>
      </c>
      <c r="Q229" s="8">
        <v>0.00010000000000000001</v>
      </c>
      <c r="R229" s="8">
        <v>0</v>
      </c>
      <c r="S229" s="52"/>
    </row>
    <row r="230" spans="1:19" ht="12.75">
      <c r="A230" s="52"/>
      <c r="B230" s="6" t="s">
        <v>4647</v>
      </c>
      <c r="C230" s="6" t="s">
        <v>4357</v>
      </c>
      <c r="D230" s="17">
        <v>701010563</v>
      </c>
      <c r="E230" s="18"/>
      <c r="F230" s="6" t="s">
        <v>189</v>
      </c>
      <c r="G230" s="6" t="s">
        <v>4410</v>
      </c>
      <c r="H230" s="6" t="s">
        <v>273</v>
      </c>
      <c r="I230" s="17">
        <v>2.7599999999999998</v>
      </c>
      <c r="J230" s="6" t="s">
        <v>254</v>
      </c>
      <c r="K230" s="6" t="s">
        <v>100</v>
      </c>
      <c r="L230" s="19">
        <v>0.055</v>
      </c>
      <c r="M230" s="8">
        <v>-0.0106</v>
      </c>
      <c r="N230" s="7">
        <v>183338.07999999999</v>
      </c>
      <c r="O230" s="7">
        <v>125.78</v>
      </c>
      <c r="P230" s="7">
        <v>230.59999999999999</v>
      </c>
      <c r="Q230" s="8">
        <v>0.0019</v>
      </c>
      <c r="R230" s="8">
        <v>0.00010000000000000001</v>
      </c>
      <c r="S230" s="52"/>
    </row>
    <row r="231" spans="1:19" ht="12.75">
      <c r="A231" s="52"/>
      <c r="B231" s="6" t="s">
        <v>4649</v>
      </c>
      <c r="C231" s="6" t="s">
        <v>4357</v>
      </c>
      <c r="D231" s="17">
        <v>701013021</v>
      </c>
      <c r="E231" s="18"/>
      <c r="F231" s="6" t="s">
        <v>189</v>
      </c>
      <c r="G231" s="6" t="s">
        <v>4434</v>
      </c>
      <c r="H231" s="6" t="s">
        <v>273</v>
      </c>
      <c r="I231" s="17">
        <v>6.4400000000000004</v>
      </c>
      <c r="J231" s="6" t="s">
        <v>3312</v>
      </c>
      <c r="K231" s="6" t="s">
        <v>100</v>
      </c>
      <c r="L231" s="19">
        <v>0.048000000000000001</v>
      </c>
      <c r="M231" s="8">
        <v>-0.0025999999999999999</v>
      </c>
      <c r="N231" s="7">
        <v>471471.87</v>
      </c>
      <c r="O231" s="7">
        <v>143.97</v>
      </c>
      <c r="P231" s="7">
        <v>678.77999999999997</v>
      </c>
      <c r="Q231" s="8">
        <v>0.0055999999999999999</v>
      </c>
      <c r="R231" s="8">
        <v>0.00040000000000000002</v>
      </c>
      <c r="S231" s="52"/>
    </row>
    <row r="232" spans="1:19" ht="12.75">
      <c r="A232" s="52"/>
      <c r="B232" s="6" t="s">
        <v>4649</v>
      </c>
      <c r="C232" s="6" t="s">
        <v>4357</v>
      </c>
      <c r="D232" s="17">
        <v>701013013</v>
      </c>
      <c r="E232" s="18"/>
      <c r="F232" s="6" t="s">
        <v>189</v>
      </c>
      <c r="G232" s="6" t="s">
        <v>4435</v>
      </c>
      <c r="H232" s="6" t="s">
        <v>273</v>
      </c>
      <c r="I232" s="17">
        <v>6.5700000000000003</v>
      </c>
      <c r="J232" s="6" t="s">
        <v>3312</v>
      </c>
      <c r="K232" s="6" t="s">
        <v>100</v>
      </c>
      <c r="L232" s="19">
        <v>0.048000000000000001</v>
      </c>
      <c r="M232" s="8">
        <v>0.0041000000000000003</v>
      </c>
      <c r="N232" s="7">
        <v>5351.1099999999997</v>
      </c>
      <c r="O232" s="7">
        <v>136.5</v>
      </c>
      <c r="P232" s="7">
        <v>7.2999999999999998</v>
      </c>
      <c r="Q232" s="8">
        <v>0.00010000000000000001</v>
      </c>
      <c r="R232" s="8">
        <v>0</v>
      </c>
      <c r="S232" s="52"/>
    </row>
    <row r="233" spans="1:19" ht="12.75">
      <c r="A233" s="52"/>
      <c r="B233" s="6" t="s">
        <v>4631</v>
      </c>
      <c r="C233" s="6" t="s">
        <v>4357</v>
      </c>
      <c r="D233" s="17">
        <v>99109118</v>
      </c>
      <c r="E233" s="18"/>
      <c r="F233" s="6" t="s">
        <v>189</v>
      </c>
      <c r="G233" s="6" t="s">
        <v>4436</v>
      </c>
      <c r="H233" s="6"/>
      <c r="I233" s="17">
        <v>0</v>
      </c>
      <c r="J233" s="6" t="s">
        <v>3501</v>
      </c>
      <c r="K233" s="6" t="s">
        <v>100</v>
      </c>
      <c r="L233" s="19">
        <v>0</v>
      </c>
      <c r="M233" s="8">
        <v>0</v>
      </c>
      <c r="N233" s="7">
        <v>0.01</v>
      </c>
      <c r="O233" s="7">
        <v>0.01</v>
      </c>
      <c r="P233" s="7">
        <v>0</v>
      </c>
      <c r="Q233" s="8">
        <v>0</v>
      </c>
      <c r="R233" s="8">
        <v>0</v>
      </c>
      <c r="S233" s="52"/>
    </row>
    <row r="234" spans="1:19" ht="12.75">
      <c r="A234" s="52"/>
      <c r="B234" s="6" t="s">
        <v>4634</v>
      </c>
      <c r="C234" s="6" t="s">
        <v>4357</v>
      </c>
      <c r="D234" s="17">
        <v>707756086</v>
      </c>
      <c r="E234" s="18"/>
      <c r="F234" s="6" t="s">
        <v>189</v>
      </c>
      <c r="G234" s="6" t="s">
        <v>4437</v>
      </c>
      <c r="H234" s="6"/>
      <c r="I234" s="17">
        <v>0</v>
      </c>
      <c r="J234" s="6" t="s">
        <v>254</v>
      </c>
      <c r="K234" s="6" t="s">
        <v>100</v>
      </c>
      <c r="L234" s="19">
        <v>0</v>
      </c>
      <c r="M234" s="8">
        <v>0</v>
      </c>
      <c r="N234" s="7">
        <v>220907.78</v>
      </c>
      <c r="O234" s="7">
        <v>98.069999999999993</v>
      </c>
      <c r="P234" s="7">
        <v>216.63999999999999</v>
      </c>
      <c r="Q234" s="8">
        <v>0.0018</v>
      </c>
      <c r="R234" s="8">
        <v>0.00010000000000000001</v>
      </c>
      <c r="S234" s="52"/>
    </row>
    <row r="235" spans="1:19" ht="12.75">
      <c r="A235" s="52"/>
      <c r="B235" s="6" t="s">
        <v>4647</v>
      </c>
      <c r="C235" s="6" t="s">
        <v>4357</v>
      </c>
      <c r="D235" s="17">
        <v>707790218</v>
      </c>
      <c r="E235" s="18"/>
      <c r="F235" s="6" t="s">
        <v>189</v>
      </c>
      <c r="G235" s="6"/>
      <c r="H235" s="6"/>
      <c r="I235" s="17">
        <v>9.5099999999999998</v>
      </c>
      <c r="J235" s="6" t="s">
        <v>3312</v>
      </c>
      <c r="K235" s="6" t="s">
        <v>100</v>
      </c>
      <c r="L235" s="19">
        <v>0</v>
      </c>
      <c r="M235" s="8">
        <v>0.016199999999999999</v>
      </c>
      <c r="N235" s="7">
        <v>129091.89</v>
      </c>
      <c r="O235" s="7">
        <v>99.280000000000001</v>
      </c>
      <c r="P235" s="7">
        <v>128.16</v>
      </c>
      <c r="Q235" s="8">
        <v>0.0011000000000000001</v>
      </c>
      <c r="R235" s="8">
        <v>0.00010000000000000001</v>
      </c>
      <c r="S235" s="52"/>
    </row>
    <row r="236" spans="1:19" ht="12.75">
      <c r="A236" s="52"/>
      <c r="B236" s="6" t="s">
        <v>4647</v>
      </c>
      <c r="C236" s="6" t="s">
        <v>4357</v>
      </c>
      <c r="D236" s="17">
        <v>707768834</v>
      </c>
      <c r="E236" s="18"/>
      <c r="F236" s="6" t="s">
        <v>189</v>
      </c>
      <c r="G236" s="6" t="s">
        <v>4395</v>
      </c>
      <c r="H236" s="6"/>
      <c r="I236" s="17">
        <v>9.8399999999999999</v>
      </c>
      <c r="J236" s="6" t="s">
        <v>3312</v>
      </c>
      <c r="K236" s="6" t="s">
        <v>100</v>
      </c>
      <c r="L236" s="19">
        <v>0</v>
      </c>
      <c r="M236" s="8">
        <v>0.019199999999999998</v>
      </c>
      <c r="N236" s="7">
        <v>114265.47</v>
      </c>
      <c r="O236" s="7">
        <v>93.579999999999998</v>
      </c>
      <c r="P236" s="7">
        <v>106.93000000000001</v>
      </c>
      <c r="Q236" s="8">
        <v>0.00089999999999999998</v>
      </c>
      <c r="R236" s="8">
        <v>0.00010000000000000001</v>
      </c>
      <c r="S236" s="52"/>
    </row>
    <row r="237" spans="1:19" ht="12.75">
      <c r="A237" s="52"/>
      <c r="B237" s="6" t="s">
        <v>4601</v>
      </c>
      <c r="C237" s="6" t="s">
        <v>4357</v>
      </c>
      <c r="D237" s="17">
        <v>707775680</v>
      </c>
      <c r="E237" s="18"/>
      <c r="F237" s="6" t="s">
        <v>189</v>
      </c>
      <c r="G237" s="6" t="s">
        <v>3582</v>
      </c>
      <c r="H237" s="6"/>
      <c r="I237" s="17">
        <v>1.24</v>
      </c>
      <c r="J237" s="6" t="s">
        <v>3312</v>
      </c>
      <c r="K237" s="6" t="s">
        <v>49</v>
      </c>
      <c r="L237" s="19">
        <v>0</v>
      </c>
      <c r="M237" s="8">
        <v>0.0172</v>
      </c>
      <c r="N237" s="7">
        <v>33.270000000000003</v>
      </c>
      <c r="O237" s="7">
        <v>9978</v>
      </c>
      <c r="P237" s="7">
        <v>11.699999999999999</v>
      </c>
      <c r="Q237" s="8">
        <v>0.00010000000000000001</v>
      </c>
      <c r="R237" s="8">
        <v>0</v>
      </c>
      <c r="S237" s="52"/>
    </row>
    <row r="238" spans="1:19" ht="12.75">
      <c r="A238" s="52"/>
      <c r="B238" s="6" t="s">
        <v>4601</v>
      </c>
      <c r="C238" s="6" t="s">
        <v>4357</v>
      </c>
      <c r="D238" s="17">
        <v>707768842</v>
      </c>
      <c r="E238" s="18"/>
      <c r="F238" s="6" t="s">
        <v>189</v>
      </c>
      <c r="G238" s="6" t="s">
        <v>4395</v>
      </c>
      <c r="H238" s="6"/>
      <c r="I238" s="17">
        <v>1.24</v>
      </c>
      <c r="J238" s="6" t="s">
        <v>3312</v>
      </c>
      <c r="K238" s="6" t="s">
        <v>49</v>
      </c>
      <c r="L238" s="19">
        <v>0</v>
      </c>
      <c r="M238" s="8">
        <v>0.017899999999999999</v>
      </c>
      <c r="N238" s="7">
        <v>62.390000000000001</v>
      </c>
      <c r="O238" s="7">
        <v>9975</v>
      </c>
      <c r="P238" s="7">
        <v>21.93</v>
      </c>
      <c r="Q238" s="8">
        <v>0.00020000000000000001</v>
      </c>
      <c r="R238" s="8">
        <v>0</v>
      </c>
      <c r="S238" s="52"/>
    </row>
    <row r="239" spans="1:19" ht="12.75">
      <c r="A239" s="52"/>
      <c r="B239" s="6" t="s">
        <v>4605</v>
      </c>
      <c r="C239" s="6" t="s">
        <v>4357</v>
      </c>
      <c r="D239" s="17">
        <v>707776027</v>
      </c>
      <c r="E239" s="18"/>
      <c r="F239" s="6" t="s">
        <v>189</v>
      </c>
      <c r="G239" s="6"/>
      <c r="H239" s="6"/>
      <c r="I239" s="17">
        <v>2.1400000000000001</v>
      </c>
      <c r="J239" s="6" t="s">
        <v>3312</v>
      </c>
      <c r="K239" s="6" t="s">
        <v>49</v>
      </c>
      <c r="L239" s="19">
        <v>0</v>
      </c>
      <c r="M239" s="8">
        <v>0.015599999999999999</v>
      </c>
      <c r="N239" s="7">
        <v>81.629999999999995</v>
      </c>
      <c r="O239" s="7">
        <v>10000</v>
      </c>
      <c r="P239" s="7">
        <v>28.760000000000002</v>
      </c>
      <c r="Q239" s="8">
        <v>0.00020000000000000001</v>
      </c>
      <c r="R239" s="8">
        <v>0</v>
      </c>
      <c r="S239" s="52"/>
    </row>
    <row r="240" spans="1:19" ht="12.75">
      <c r="A240" s="52"/>
      <c r="B240" s="6" t="s">
        <v>4650</v>
      </c>
      <c r="C240" s="6" t="s">
        <v>4357</v>
      </c>
      <c r="D240" s="17">
        <v>707740403</v>
      </c>
      <c r="E240" s="18"/>
      <c r="F240" s="6" t="s">
        <v>189</v>
      </c>
      <c r="G240" s="6" t="s">
        <v>3420</v>
      </c>
      <c r="H240" s="6"/>
      <c r="I240" s="17">
        <v>9.3200000000000003</v>
      </c>
      <c r="J240" s="6" t="s">
        <v>3501</v>
      </c>
      <c r="K240" s="6" t="s">
        <v>100</v>
      </c>
      <c r="L240" s="23">
        <v>0.014800000000000001</v>
      </c>
      <c r="M240" s="8">
        <v>0.015599999999999999</v>
      </c>
      <c r="N240" s="7">
        <v>248213.92999999999</v>
      </c>
      <c r="O240" s="7">
        <v>103.99</v>
      </c>
      <c r="P240" s="7">
        <v>258.12</v>
      </c>
      <c r="Q240" s="8">
        <v>0.0020999999999999999</v>
      </c>
      <c r="R240" s="8">
        <v>0.00020000000000000001</v>
      </c>
      <c r="S240" s="52"/>
    </row>
    <row r="241" spans="1:19" ht="12.75">
      <c r="A241" s="52"/>
      <c r="B241" s="6" t="s">
        <v>4650</v>
      </c>
      <c r="C241" s="6" t="s">
        <v>4357</v>
      </c>
      <c r="D241" s="17">
        <v>707750428</v>
      </c>
      <c r="E241" s="18"/>
      <c r="F241" s="6" t="s">
        <v>189</v>
      </c>
      <c r="G241" s="6" t="s">
        <v>3420</v>
      </c>
      <c r="H241" s="6"/>
      <c r="I241" s="17">
        <v>9.2699999999999996</v>
      </c>
      <c r="J241" s="6" t="s">
        <v>3501</v>
      </c>
      <c r="K241" s="6" t="s">
        <v>100</v>
      </c>
      <c r="L241" s="23">
        <v>0.014800000000000001</v>
      </c>
      <c r="M241" s="8">
        <v>0.016199999999999999</v>
      </c>
      <c r="N241" s="7">
        <v>222370.42000000001</v>
      </c>
      <c r="O241" s="7">
        <v>102.89</v>
      </c>
      <c r="P241" s="7">
        <v>228.80000000000001</v>
      </c>
      <c r="Q241" s="8">
        <v>0.0019</v>
      </c>
      <c r="R241" s="8">
        <v>0.00010000000000000001</v>
      </c>
      <c r="S241" s="52"/>
    </row>
    <row r="242" spans="1:19" ht="12.75">
      <c r="A242" s="52"/>
      <c r="B242" s="13" t="s">
        <v>4438</v>
      </c>
      <c r="C242" s="13"/>
      <c r="D242" s="14"/>
      <c r="E242" s="13"/>
      <c r="F242" s="13"/>
      <c r="G242" s="13"/>
      <c r="H242" s="13"/>
      <c r="I242" s="14">
        <v>0</v>
      </c>
      <c r="J242" s="13"/>
      <c r="K242" s="13"/>
      <c r="M242" s="16">
        <v>0</v>
      </c>
      <c r="N242" s="15">
        <v>0</v>
      </c>
      <c r="P242" s="15">
        <v>0</v>
      </c>
      <c r="Q242" s="16">
        <v>0</v>
      </c>
      <c r="R242" s="16">
        <v>0</v>
      </c>
      <c r="S242" s="52"/>
    </row>
    <row r="243" spans="1:19" ht="12.75">
      <c r="A243" s="52"/>
      <c r="B243" s="13" t="s">
        <v>4439</v>
      </c>
      <c r="C243" s="13"/>
      <c r="D243" s="14"/>
      <c r="E243" s="13"/>
      <c r="F243" s="13"/>
      <c r="G243" s="13"/>
      <c r="H243" s="13"/>
      <c r="J243" s="13"/>
      <c r="K243" s="13"/>
      <c r="N243" s="15">
        <v>0</v>
      </c>
      <c r="P243" s="15">
        <v>0</v>
      </c>
      <c r="Q243" s="16">
        <v>0</v>
      </c>
      <c r="R243" s="16">
        <v>0</v>
      </c>
      <c r="S243" s="52"/>
    </row>
    <row r="244" spans="1:19" ht="12.75">
      <c r="A244" s="52"/>
      <c r="B244" s="13" t="s">
        <v>4440</v>
      </c>
      <c r="C244" s="13"/>
      <c r="D244" s="14"/>
      <c r="E244" s="13"/>
      <c r="F244" s="13"/>
      <c r="G244" s="13"/>
      <c r="H244" s="13"/>
      <c r="I244" s="14">
        <v>0</v>
      </c>
      <c r="J244" s="13"/>
      <c r="K244" s="13"/>
      <c r="M244" s="16">
        <v>0</v>
      </c>
      <c r="N244" s="15">
        <v>0</v>
      </c>
      <c r="P244" s="15">
        <v>0</v>
      </c>
      <c r="Q244" s="16">
        <v>0</v>
      </c>
      <c r="R244" s="16">
        <v>0</v>
      </c>
      <c r="S244" s="52"/>
    </row>
    <row r="245" spans="1:19" ht="12.75">
      <c r="A245" s="52"/>
      <c r="B245" s="13" t="s">
        <v>4441</v>
      </c>
      <c r="C245" s="13"/>
      <c r="D245" s="14"/>
      <c r="E245" s="13"/>
      <c r="F245" s="13"/>
      <c r="G245" s="13"/>
      <c r="H245" s="13"/>
      <c r="I245" s="14">
        <v>0</v>
      </c>
      <c r="J245" s="13"/>
      <c r="K245" s="13"/>
      <c r="M245" s="16">
        <v>0</v>
      </c>
      <c r="N245" s="15">
        <v>0</v>
      </c>
      <c r="P245" s="15">
        <v>0</v>
      </c>
      <c r="Q245" s="16">
        <v>0</v>
      </c>
      <c r="R245" s="16">
        <v>0</v>
      </c>
      <c r="S245" s="52"/>
    </row>
    <row r="246" spans="1:19" ht="12.75">
      <c r="A246" s="52"/>
      <c r="B246" s="13" t="s">
        <v>4442</v>
      </c>
      <c r="C246" s="13"/>
      <c r="D246" s="14"/>
      <c r="E246" s="13"/>
      <c r="F246" s="13"/>
      <c r="G246" s="13"/>
      <c r="H246" s="13"/>
      <c r="I246" s="14">
        <v>0</v>
      </c>
      <c r="J246" s="13"/>
      <c r="K246" s="13"/>
      <c r="M246" s="16">
        <v>0</v>
      </c>
      <c r="N246" s="15">
        <v>0</v>
      </c>
      <c r="P246" s="15">
        <v>0</v>
      </c>
      <c r="Q246" s="16">
        <v>0</v>
      </c>
      <c r="R246" s="16">
        <v>0</v>
      </c>
      <c r="S246" s="52"/>
    </row>
    <row r="247" spans="1:19" ht="12.75">
      <c r="A247" s="52"/>
      <c r="B247" s="13" t="s">
        <v>4443</v>
      </c>
      <c r="C247" s="13"/>
      <c r="D247" s="14"/>
      <c r="E247" s="13"/>
      <c r="F247" s="13"/>
      <c r="G247" s="13"/>
      <c r="H247" s="13"/>
      <c r="I247" s="14">
        <v>3.48</v>
      </c>
      <c r="J247" s="13"/>
      <c r="K247" s="13"/>
      <c r="M247" s="16">
        <v>0.036200000000000003</v>
      </c>
      <c r="N247" s="15">
        <v>4445101.46</v>
      </c>
      <c r="P247" s="15">
        <v>4696.1199999999999</v>
      </c>
      <c r="Q247" s="16">
        <v>0.038699999999999998</v>
      </c>
      <c r="R247" s="16">
        <v>0.0028999999999999998</v>
      </c>
      <c r="S247" s="52"/>
    </row>
    <row r="248" spans="1:19" ht="12.75">
      <c r="A248" s="52"/>
      <c r="B248" s="6" t="s">
        <v>4651</v>
      </c>
      <c r="C248" s="6" t="s">
        <v>4357</v>
      </c>
      <c r="D248" s="17">
        <v>701019515</v>
      </c>
      <c r="E248" s="18"/>
      <c r="F248" s="6" t="s">
        <v>181</v>
      </c>
      <c r="G248" s="6" t="s">
        <v>4444</v>
      </c>
      <c r="H248" s="6" t="s">
        <v>99</v>
      </c>
      <c r="I248" s="17">
        <v>0.75</v>
      </c>
      <c r="J248" s="6" t="s">
        <v>3501</v>
      </c>
      <c r="K248" s="6" t="s">
        <v>100</v>
      </c>
      <c r="L248" s="19">
        <v>0.020500000000000001</v>
      </c>
      <c r="M248" s="8">
        <v>0.019</v>
      </c>
      <c r="N248" s="7">
        <v>104917.39999999999</v>
      </c>
      <c r="O248" s="7">
        <v>101.13</v>
      </c>
      <c r="P248" s="7">
        <v>106.09999999999999</v>
      </c>
      <c r="Q248" s="8">
        <v>0.00089999999999999998</v>
      </c>
      <c r="R248" s="8">
        <v>0.00010000000000000001</v>
      </c>
      <c r="S248" s="52"/>
    </row>
    <row r="249" spans="1:19" ht="12.75">
      <c r="A249" s="52"/>
      <c r="B249" s="6" t="s">
        <v>4651</v>
      </c>
      <c r="C249" s="6" t="s">
        <v>4357</v>
      </c>
      <c r="D249" s="17">
        <v>707740098</v>
      </c>
      <c r="E249" s="18"/>
      <c r="F249" s="6" t="s">
        <v>4415</v>
      </c>
      <c r="G249" s="6" t="s">
        <v>3420</v>
      </c>
      <c r="H249" s="6" t="s">
        <v>273</v>
      </c>
      <c r="I249" s="17">
        <v>0.75</v>
      </c>
      <c r="J249" s="6" t="s">
        <v>3501</v>
      </c>
      <c r="K249" s="6" t="s">
        <v>100</v>
      </c>
      <c r="L249" s="23">
        <v>0.020500000000000001</v>
      </c>
      <c r="M249" s="8">
        <v>0.0263</v>
      </c>
      <c r="N249" s="7">
        <v>55955.949999999997</v>
      </c>
      <c r="O249" s="7">
        <v>100.78</v>
      </c>
      <c r="P249" s="7">
        <v>56.390000000000001</v>
      </c>
      <c r="Q249" s="8">
        <v>0.00050000000000000001</v>
      </c>
      <c r="R249" s="8">
        <v>0</v>
      </c>
      <c r="S249" s="52"/>
    </row>
    <row r="250" spans="1:19" ht="12.75">
      <c r="A250" s="52"/>
      <c r="B250" s="6" t="s">
        <v>4674</v>
      </c>
      <c r="C250" s="6" t="s">
        <v>4357</v>
      </c>
      <c r="D250" s="17">
        <v>707781795</v>
      </c>
      <c r="E250" s="18"/>
      <c r="F250" s="6" t="s">
        <v>181</v>
      </c>
      <c r="G250" s="6"/>
      <c r="H250" s="6" t="s">
        <v>99</v>
      </c>
      <c r="I250" s="17">
        <v>1.26</v>
      </c>
      <c r="J250" s="6" t="s">
        <v>254</v>
      </c>
      <c r="K250" s="6" t="s">
        <v>100</v>
      </c>
      <c r="L250" s="19">
        <v>0</v>
      </c>
      <c r="M250" s="8">
        <v>0.037900000000000003</v>
      </c>
      <c r="N250" s="7">
        <v>2669006.1800000002</v>
      </c>
      <c r="O250" s="7">
        <v>99.780000000000001</v>
      </c>
      <c r="P250" s="7">
        <v>2663.1300000000001</v>
      </c>
      <c r="Q250" s="8">
        <v>0.021899999999999999</v>
      </c>
      <c r="R250" s="8">
        <v>0.0016000000000000001</v>
      </c>
      <c r="S250" s="52"/>
    </row>
    <row r="251" spans="1:19" ht="12.75">
      <c r="A251" s="52"/>
      <c r="B251" s="6" t="s">
        <v>4652</v>
      </c>
      <c r="C251" s="6" t="s">
        <v>4357</v>
      </c>
      <c r="D251" s="17">
        <v>707753406</v>
      </c>
      <c r="E251" s="18"/>
      <c r="F251" s="6" t="s">
        <v>181</v>
      </c>
      <c r="G251" s="6" t="s">
        <v>4274</v>
      </c>
      <c r="H251" s="6" t="s">
        <v>99</v>
      </c>
      <c r="I251" s="17">
        <v>2.9399999999999999</v>
      </c>
      <c r="J251" s="6" t="s">
        <v>3312</v>
      </c>
      <c r="K251" s="6" t="s">
        <v>100</v>
      </c>
      <c r="L251" s="23">
        <v>0.031800000000000002</v>
      </c>
      <c r="M251" s="8">
        <v>0.041300000000000003</v>
      </c>
      <c r="N251" s="7">
        <v>333754.85999999999</v>
      </c>
      <c r="O251" s="7">
        <v>98.579999999999998</v>
      </c>
      <c r="P251" s="7">
        <v>329.01999999999998</v>
      </c>
      <c r="Q251" s="8">
        <v>0.0027000000000000001</v>
      </c>
      <c r="R251" s="8">
        <v>0.00020000000000000001</v>
      </c>
      <c r="S251" s="52"/>
    </row>
    <row r="252" spans="1:19" ht="12.75">
      <c r="A252" s="52"/>
      <c r="B252" s="6" t="s">
        <v>4652</v>
      </c>
      <c r="C252" s="6" t="s">
        <v>4357</v>
      </c>
      <c r="D252" s="17">
        <v>701013179</v>
      </c>
      <c r="E252" s="18"/>
      <c r="F252" s="6" t="s">
        <v>181</v>
      </c>
      <c r="G252" s="6" t="s">
        <v>4445</v>
      </c>
      <c r="H252" s="6" t="s">
        <v>99</v>
      </c>
      <c r="I252" s="17">
        <v>1.1200000000000001</v>
      </c>
      <c r="J252" s="6" t="s">
        <v>3312</v>
      </c>
      <c r="K252" s="6" t="s">
        <v>100</v>
      </c>
      <c r="L252" s="19">
        <v>0.048000000000000001</v>
      </c>
      <c r="M252" s="8">
        <v>-0.0091000000000000004</v>
      </c>
      <c r="N252" s="7">
        <v>122403.64</v>
      </c>
      <c r="O252" s="7">
        <v>112.03</v>
      </c>
      <c r="P252" s="7">
        <v>137.13</v>
      </c>
      <c r="Q252" s="8">
        <v>0.0011000000000000001</v>
      </c>
      <c r="R252" s="8">
        <v>0.00010000000000000001</v>
      </c>
      <c r="S252" s="52"/>
    </row>
    <row r="253" spans="1:19" ht="12.75">
      <c r="A253" s="52"/>
      <c r="B253" s="6" t="s">
        <v>4652</v>
      </c>
      <c r="C253" s="6" t="s">
        <v>4357</v>
      </c>
      <c r="D253" s="17">
        <v>701010662</v>
      </c>
      <c r="E253" s="18"/>
      <c r="F253" s="6" t="s">
        <v>181</v>
      </c>
      <c r="G253" s="6" t="s">
        <v>4410</v>
      </c>
      <c r="H253" s="6" t="s">
        <v>99</v>
      </c>
      <c r="I253" s="17">
        <v>1.1100000000000001</v>
      </c>
      <c r="J253" s="6" t="s">
        <v>3312</v>
      </c>
      <c r="K253" s="6" t="s">
        <v>100</v>
      </c>
      <c r="L253" s="19">
        <v>0.056099999999999997</v>
      </c>
      <c r="M253" s="8">
        <v>0.027699999999999999</v>
      </c>
      <c r="N253" s="7">
        <v>122403.64</v>
      </c>
      <c r="O253" s="7">
        <v>103.79000000000001</v>
      </c>
      <c r="P253" s="7">
        <v>127.04000000000001</v>
      </c>
      <c r="Q253" s="8">
        <v>0.001</v>
      </c>
      <c r="R253" s="8">
        <v>0.00010000000000000001</v>
      </c>
      <c r="S253" s="52"/>
    </row>
    <row r="254" spans="1:19" ht="12.75">
      <c r="A254" s="52"/>
      <c r="B254" s="6" t="s">
        <v>4626</v>
      </c>
      <c r="C254" s="6" t="s">
        <v>4357</v>
      </c>
      <c r="D254" s="17">
        <v>707764262</v>
      </c>
      <c r="E254" s="18"/>
      <c r="F254" s="6" t="s">
        <v>785</v>
      </c>
      <c r="G254" s="22">
        <v>44412</v>
      </c>
      <c r="H254" s="6" t="s">
        <v>310</v>
      </c>
      <c r="I254" s="17">
        <v>9.9000000000000004</v>
      </c>
      <c r="J254" s="6" t="s">
        <v>254</v>
      </c>
      <c r="K254" s="6" t="s">
        <v>100</v>
      </c>
      <c r="L254" s="23">
        <v>0.059999999999999998</v>
      </c>
      <c r="M254" s="8">
        <v>0.0402</v>
      </c>
      <c r="N254" s="7">
        <v>921766.91000000003</v>
      </c>
      <c r="O254" s="7">
        <v>126.11</v>
      </c>
      <c r="P254" s="7">
        <v>1162.4400000000001</v>
      </c>
      <c r="Q254" s="8">
        <v>0.0095999999999999992</v>
      </c>
      <c r="R254" s="8">
        <v>0.00069999999999999999</v>
      </c>
      <c r="S254" s="52"/>
    </row>
    <row r="255" spans="1:19" ht="12.75">
      <c r="A255" s="52"/>
      <c r="B255" s="6" t="s">
        <v>4652</v>
      </c>
      <c r="C255" s="6" t="s">
        <v>4357</v>
      </c>
      <c r="D255" s="17">
        <v>707776019</v>
      </c>
      <c r="E255" s="18"/>
      <c r="F255" s="6" t="s">
        <v>189</v>
      </c>
      <c r="G255" s="6"/>
      <c r="H255" s="6"/>
      <c r="I255" s="17">
        <v>4.5</v>
      </c>
      <c r="J255" s="6" t="s">
        <v>254</v>
      </c>
      <c r="K255" s="6" t="s">
        <v>100</v>
      </c>
      <c r="L255" s="19">
        <v>0</v>
      </c>
      <c r="M255" s="8">
        <v>0.0033</v>
      </c>
      <c r="N255" s="7">
        <v>469.61000000000001</v>
      </c>
      <c r="O255" s="7">
        <v>100</v>
      </c>
      <c r="P255" s="7">
        <v>0.46999999999999997</v>
      </c>
      <c r="Q255" s="8">
        <v>0</v>
      </c>
      <c r="R255" s="8">
        <v>0</v>
      </c>
      <c r="S255" s="52"/>
    </row>
    <row r="256" spans="1:19" ht="12.75">
      <c r="A256" s="52"/>
      <c r="B256" s="6" t="s">
        <v>4619</v>
      </c>
      <c r="C256" s="6" t="s">
        <v>4357</v>
      </c>
      <c r="D256" s="17">
        <v>707790325</v>
      </c>
      <c r="E256" s="6"/>
      <c r="F256" s="6" t="s">
        <v>189</v>
      </c>
      <c r="G256" s="6"/>
      <c r="H256" s="6"/>
      <c r="I256" s="17">
        <v>0.66000000000000003</v>
      </c>
      <c r="J256" s="6" t="s">
        <v>254</v>
      </c>
      <c r="K256" s="6" t="s">
        <v>100</v>
      </c>
      <c r="L256" s="19">
        <v>0</v>
      </c>
      <c r="M256" s="8">
        <v>0.024199999999999999</v>
      </c>
      <c r="N256" s="7">
        <v>114423.26</v>
      </c>
      <c r="O256" s="7">
        <v>99.969999999999999</v>
      </c>
      <c r="P256" s="7">
        <v>114.39</v>
      </c>
      <c r="Q256" s="8">
        <v>0.00089999999999999998</v>
      </c>
      <c r="R256" s="8">
        <v>0.00010000000000000001</v>
      </c>
      <c r="S256" s="52"/>
    </row>
    <row r="257" spans="1:19" ht="12.75">
      <c r="A257" s="52"/>
      <c r="B257" s="3" t="s">
        <v>4446</v>
      </c>
      <c r="C257" s="3"/>
      <c r="D257" s="12"/>
      <c r="E257" s="3"/>
      <c r="F257" s="3"/>
      <c r="G257" s="3"/>
      <c r="H257" s="3"/>
      <c r="I257" s="12">
        <v>2.7999999999999998</v>
      </c>
      <c r="J257" s="3"/>
      <c r="K257" s="3"/>
      <c r="M257" s="10">
        <v>0.056800000000000003</v>
      </c>
      <c r="N257" s="9">
        <v>1457002.8300000001</v>
      </c>
      <c r="P257" s="9">
        <v>20210.419999999998</v>
      </c>
      <c r="Q257" s="10">
        <v>0.1666</v>
      </c>
      <c r="R257" s="10">
        <v>0.0124</v>
      </c>
      <c r="S257" s="52"/>
    </row>
    <row r="258" spans="1:19" ht="12.75">
      <c r="A258" s="52"/>
      <c r="B258" s="13" t="s">
        <v>4358</v>
      </c>
      <c r="C258" s="13"/>
      <c r="D258" s="14"/>
      <c r="E258" s="13"/>
      <c r="F258" s="13"/>
      <c r="G258" s="13"/>
      <c r="H258" s="13"/>
      <c r="I258" s="14">
        <v>0</v>
      </c>
      <c r="J258" s="13"/>
      <c r="K258" s="13"/>
      <c r="M258" s="16">
        <v>0</v>
      </c>
      <c r="N258" s="15">
        <v>0</v>
      </c>
      <c r="P258" s="15">
        <v>0</v>
      </c>
      <c r="Q258" s="16">
        <v>0</v>
      </c>
      <c r="R258" s="16">
        <v>0</v>
      </c>
      <c r="S258" s="52"/>
    </row>
    <row r="259" spans="1:19" ht="12.75">
      <c r="A259" s="52"/>
      <c r="B259" s="13" t="s">
        <v>4360</v>
      </c>
      <c r="C259" s="13"/>
      <c r="D259" s="14"/>
      <c r="E259" s="13"/>
      <c r="F259" s="13"/>
      <c r="G259" s="13"/>
      <c r="H259" s="13"/>
      <c r="I259" s="14">
        <v>0</v>
      </c>
      <c r="J259" s="13"/>
      <c r="K259" s="13"/>
      <c r="M259" s="16">
        <v>0</v>
      </c>
      <c r="N259" s="15">
        <v>0</v>
      </c>
      <c r="P259" s="15">
        <v>0</v>
      </c>
      <c r="Q259" s="16">
        <v>0</v>
      </c>
      <c r="R259" s="16">
        <v>0</v>
      </c>
      <c r="S259" s="52"/>
    </row>
    <row r="260" spans="1:19" ht="12.75">
      <c r="A260" s="52"/>
      <c r="B260" s="13" t="s">
        <v>4361</v>
      </c>
      <c r="C260" s="13"/>
      <c r="D260" s="14"/>
      <c r="E260" s="13"/>
      <c r="F260" s="13"/>
      <c r="G260" s="13"/>
      <c r="H260" s="13"/>
      <c r="I260" s="14">
        <v>2.6099999999999999</v>
      </c>
      <c r="J260" s="13"/>
      <c r="K260" s="13"/>
      <c r="M260" s="16">
        <v>0.054199999999999998</v>
      </c>
      <c r="N260" s="15">
        <v>349783.96999999997</v>
      </c>
      <c r="P260" s="15">
        <v>17893.549999999999</v>
      </c>
      <c r="Q260" s="16">
        <v>0.14749999999999999</v>
      </c>
      <c r="R260" s="16">
        <v>0.010999999999999999</v>
      </c>
      <c r="S260" s="52"/>
    </row>
    <row r="261" spans="1:19" ht="12.75">
      <c r="A261" s="52"/>
      <c r="B261" s="6" t="s">
        <v>4653</v>
      </c>
      <c r="C261" s="6" t="s">
        <v>4357</v>
      </c>
      <c r="D261" s="17">
        <v>10047421</v>
      </c>
      <c r="E261" s="6"/>
      <c r="F261" s="6" t="s">
        <v>910</v>
      </c>
      <c r="G261" s="6" t="s">
        <v>4190</v>
      </c>
      <c r="H261" s="6" t="s">
        <v>273</v>
      </c>
      <c r="I261" s="17">
        <v>3.4399999999999999</v>
      </c>
      <c r="J261" s="6" t="s">
        <v>919</v>
      </c>
      <c r="K261" s="6" t="s">
        <v>49</v>
      </c>
      <c r="L261" s="23">
        <v>0.0235</v>
      </c>
      <c r="M261" s="8">
        <v>0.0201</v>
      </c>
      <c r="N261" s="7">
        <v>155.63</v>
      </c>
      <c r="O261" s="7">
        <v>10173</v>
      </c>
      <c r="P261" s="7">
        <v>55.789999999999999</v>
      </c>
      <c r="Q261" s="8">
        <v>0.00050000000000000001</v>
      </c>
      <c r="R261" s="8">
        <v>0</v>
      </c>
      <c r="S261" s="52"/>
    </row>
    <row r="262" spans="1:19" ht="12.75">
      <c r="A262" s="52"/>
      <c r="B262" s="6" t="s">
        <v>4653</v>
      </c>
      <c r="C262" s="6" t="s">
        <v>4357</v>
      </c>
      <c r="D262" s="17">
        <v>1004742</v>
      </c>
      <c r="E262" s="6"/>
      <c r="F262" s="6" t="s">
        <v>910</v>
      </c>
      <c r="G262" s="6" t="s">
        <v>3422</v>
      </c>
      <c r="H262" s="6" t="s">
        <v>273</v>
      </c>
      <c r="I262" s="17">
        <v>3.4300000000000002</v>
      </c>
      <c r="J262" s="6" t="s">
        <v>919</v>
      </c>
      <c r="K262" s="6" t="s">
        <v>49</v>
      </c>
      <c r="L262" s="23">
        <v>0.0235</v>
      </c>
      <c r="M262" s="8">
        <v>0.030499999999999999</v>
      </c>
      <c r="N262" s="7">
        <v>1523.05</v>
      </c>
      <c r="O262" s="7">
        <v>9825</v>
      </c>
      <c r="P262" s="7">
        <v>527.26999999999998</v>
      </c>
      <c r="Q262" s="8">
        <v>0.0043</v>
      </c>
      <c r="R262" s="8">
        <v>0.00029999999999999997</v>
      </c>
      <c r="S262" s="52"/>
    </row>
    <row r="263" spans="1:19" ht="12.75">
      <c r="A263" s="52"/>
      <c r="B263" s="6" t="s">
        <v>4654</v>
      </c>
      <c r="C263" s="6" t="s">
        <v>4357</v>
      </c>
      <c r="D263" s="17">
        <v>99107112</v>
      </c>
      <c r="E263" s="18"/>
      <c r="F263" s="6" t="s">
        <v>4447</v>
      </c>
      <c r="G263" s="6" t="s">
        <v>4436</v>
      </c>
      <c r="H263" s="6" t="s">
        <v>273</v>
      </c>
      <c r="I263" s="17">
        <v>1.48</v>
      </c>
      <c r="J263" s="6" t="s">
        <v>919</v>
      </c>
      <c r="K263" s="6" t="s">
        <v>46</v>
      </c>
      <c r="L263" s="19">
        <v>0.036102000000000002</v>
      </c>
      <c r="M263" s="8">
        <v>0.039699999999999999</v>
      </c>
      <c r="N263" s="7">
        <v>0.20000000000000001</v>
      </c>
      <c r="O263" s="7">
        <v>100.94</v>
      </c>
      <c r="P263" s="7">
        <v>0</v>
      </c>
      <c r="Q263" s="8">
        <v>0</v>
      </c>
      <c r="R263" s="8">
        <v>0</v>
      </c>
      <c r="S263" s="52"/>
    </row>
    <row r="264" spans="1:19" ht="12.75">
      <c r="A264" s="52"/>
      <c r="B264" s="6" t="s">
        <v>4655</v>
      </c>
      <c r="C264" s="6" t="s">
        <v>4357</v>
      </c>
      <c r="D264" s="17">
        <v>99106551</v>
      </c>
      <c r="E264" s="6"/>
      <c r="F264" s="6" t="s">
        <v>4447</v>
      </c>
      <c r="G264" s="6" t="s">
        <v>4448</v>
      </c>
      <c r="H264" s="6" t="s">
        <v>273</v>
      </c>
      <c r="I264" s="17">
        <v>1.3500000000000001</v>
      </c>
      <c r="J264" s="6" t="s">
        <v>919</v>
      </c>
      <c r="K264" s="6" t="s">
        <v>46</v>
      </c>
      <c r="L264" s="19">
        <v>0.033676999999999999</v>
      </c>
      <c r="M264" s="8">
        <v>0.043499999999999997</v>
      </c>
      <c r="N264" s="7">
        <v>213783.82999999999</v>
      </c>
      <c r="O264" s="7">
        <v>100.62000000000001</v>
      </c>
      <c r="P264" s="7">
        <v>896.63999999999999</v>
      </c>
      <c r="Q264" s="8">
        <v>0.0074000000000000003</v>
      </c>
      <c r="R264" s="8">
        <v>0.00050000000000000001</v>
      </c>
      <c r="S264" s="52"/>
    </row>
    <row r="265" spans="1:19" ht="12.75">
      <c r="A265" s="52"/>
      <c r="B265" s="6" t="s">
        <v>4656</v>
      </c>
      <c r="C265" s="6" t="s">
        <v>4357</v>
      </c>
      <c r="D265" s="17">
        <v>99105892</v>
      </c>
      <c r="E265" s="18"/>
      <c r="F265" s="6" t="s">
        <v>4447</v>
      </c>
      <c r="G265" s="6" t="s">
        <v>4449</v>
      </c>
      <c r="H265" s="6" t="s">
        <v>273</v>
      </c>
      <c r="I265" s="17">
        <v>0</v>
      </c>
      <c r="J265" s="6" t="s">
        <v>919</v>
      </c>
      <c r="K265" s="6" t="s">
        <v>49</v>
      </c>
      <c r="L265" s="19">
        <v>0.023</v>
      </c>
      <c r="M265" s="8">
        <v>0.023</v>
      </c>
      <c r="N265" s="7">
        <v>41354.879999999997</v>
      </c>
      <c r="O265" s="7">
        <v>100.38</v>
      </c>
      <c r="P265" s="7">
        <v>146.27000000000001</v>
      </c>
      <c r="Q265" s="8">
        <v>0.0011999999999999999</v>
      </c>
      <c r="R265" s="8">
        <v>0.00010000000000000001</v>
      </c>
      <c r="S265" s="52"/>
    </row>
    <row r="266" spans="1:19" ht="12.75">
      <c r="A266" s="52"/>
      <c r="B266" s="6" t="s">
        <v>4656</v>
      </c>
      <c r="C266" s="6" t="s">
        <v>4357</v>
      </c>
      <c r="D266" s="17">
        <v>701019754</v>
      </c>
      <c r="E266" s="6"/>
      <c r="F266" s="6" t="s">
        <v>4450</v>
      </c>
      <c r="G266" s="6" t="s">
        <v>4444</v>
      </c>
      <c r="H266" s="6" t="s">
        <v>273</v>
      </c>
      <c r="I266" s="17">
        <v>0.56999999999999995</v>
      </c>
      <c r="J266" s="6" t="s">
        <v>919</v>
      </c>
      <c r="K266" s="6" t="s">
        <v>49</v>
      </c>
      <c r="L266" s="19">
        <v>0.023</v>
      </c>
      <c r="M266" s="8">
        <v>0.014999999999999999</v>
      </c>
      <c r="N266" s="7">
        <v>498.85000000000002</v>
      </c>
      <c r="O266" s="7">
        <v>10038</v>
      </c>
      <c r="P266" s="7">
        <v>176.44</v>
      </c>
      <c r="Q266" s="8">
        <v>0.0015</v>
      </c>
      <c r="R266" s="8">
        <v>0.00010000000000000001</v>
      </c>
      <c r="S266" s="52"/>
    </row>
    <row r="267" spans="1:19" ht="12.75">
      <c r="A267" s="52"/>
      <c r="B267" s="6" t="s">
        <v>4657</v>
      </c>
      <c r="C267" s="6" t="s">
        <v>4357</v>
      </c>
      <c r="D267" s="17">
        <v>10046786</v>
      </c>
      <c r="E267" s="6"/>
      <c r="F267" s="6" t="s">
        <v>913</v>
      </c>
      <c r="G267" s="6" t="s">
        <v>3420</v>
      </c>
      <c r="H267" s="6" t="s">
        <v>273</v>
      </c>
      <c r="I267" s="17">
        <v>2.54</v>
      </c>
      <c r="J267" s="6" t="s">
        <v>933</v>
      </c>
      <c r="K267" s="6" t="s">
        <v>49</v>
      </c>
      <c r="L267" s="23">
        <v>0.029999999999999999</v>
      </c>
      <c r="M267" s="8">
        <v>0.029899999999999999</v>
      </c>
      <c r="N267" s="7">
        <v>4.7699999999999996</v>
      </c>
      <c r="O267" s="7">
        <v>10055</v>
      </c>
      <c r="P267" s="7">
        <v>1.69</v>
      </c>
      <c r="Q267" s="8">
        <v>0</v>
      </c>
      <c r="R267" s="8">
        <v>0</v>
      </c>
      <c r="S267" s="52"/>
    </row>
    <row r="268" spans="1:19" ht="12.75">
      <c r="A268" s="52"/>
      <c r="B268" s="6" t="s">
        <v>4657</v>
      </c>
      <c r="C268" s="6" t="s">
        <v>4357</v>
      </c>
      <c r="D268" s="17">
        <v>10046787</v>
      </c>
      <c r="E268" s="6"/>
      <c r="F268" s="6" t="s">
        <v>913</v>
      </c>
      <c r="G268" s="6" t="s">
        <v>4437</v>
      </c>
      <c r="H268" s="6" t="s">
        <v>273</v>
      </c>
      <c r="I268" s="17">
        <v>2.54</v>
      </c>
      <c r="J268" s="6" t="s">
        <v>933</v>
      </c>
      <c r="K268" s="6" t="s">
        <v>49</v>
      </c>
      <c r="L268" s="23">
        <v>0.029999999999999999</v>
      </c>
      <c r="M268" s="8">
        <v>0.029899999999999999</v>
      </c>
      <c r="N268" s="7">
        <v>7.5700000000000003</v>
      </c>
      <c r="O268" s="7">
        <v>10055</v>
      </c>
      <c r="P268" s="7">
        <v>2.6800000000000002</v>
      </c>
      <c r="Q268" s="8">
        <v>0</v>
      </c>
      <c r="R268" s="8">
        <v>0</v>
      </c>
      <c r="S268" s="52"/>
    </row>
    <row r="269" spans="1:19" ht="12.75">
      <c r="A269" s="52"/>
      <c r="B269" s="6" t="s">
        <v>4657</v>
      </c>
      <c r="C269" s="6" t="s">
        <v>4357</v>
      </c>
      <c r="D269" s="17">
        <v>10046788</v>
      </c>
      <c r="E269" s="6"/>
      <c r="F269" s="6" t="s">
        <v>913</v>
      </c>
      <c r="G269" s="22">
        <v>44397</v>
      </c>
      <c r="H269" s="6" t="s">
        <v>273</v>
      </c>
      <c r="I269" s="17">
        <v>2.54</v>
      </c>
      <c r="J269" s="6" t="s">
        <v>933</v>
      </c>
      <c r="K269" s="6" t="s">
        <v>49</v>
      </c>
      <c r="L269" s="23">
        <v>0.029999999999999999</v>
      </c>
      <c r="M269" s="8">
        <v>0.029899999999999999</v>
      </c>
      <c r="N269" s="7">
        <v>8.0399999999999991</v>
      </c>
      <c r="O269" s="7">
        <v>10055</v>
      </c>
      <c r="P269" s="7">
        <v>2.8500000000000001</v>
      </c>
      <c r="Q269" s="8">
        <v>0</v>
      </c>
      <c r="R269" s="8">
        <v>0</v>
      </c>
      <c r="S269" s="52"/>
    </row>
    <row r="270" spans="1:19" ht="12.75">
      <c r="A270" s="52"/>
      <c r="B270" s="6" t="s">
        <v>4657</v>
      </c>
      <c r="C270" s="6" t="s">
        <v>4357</v>
      </c>
      <c r="D270" s="17">
        <v>10046789</v>
      </c>
      <c r="E270" s="6"/>
      <c r="F270" s="6" t="s">
        <v>913</v>
      </c>
      <c r="G270" s="22">
        <v>44427</v>
      </c>
      <c r="H270" s="6" t="s">
        <v>273</v>
      </c>
      <c r="I270" s="17">
        <v>2.54</v>
      </c>
      <c r="J270" s="6" t="s">
        <v>933</v>
      </c>
      <c r="K270" s="6" t="s">
        <v>49</v>
      </c>
      <c r="L270" s="23">
        <v>0.029999999999999999</v>
      </c>
      <c r="M270" s="8">
        <v>0.029899999999999999</v>
      </c>
      <c r="N270" s="7">
        <v>2.0699999999999998</v>
      </c>
      <c r="O270" s="7">
        <v>10055</v>
      </c>
      <c r="P270" s="7">
        <v>0.72999999999999998</v>
      </c>
      <c r="Q270" s="8">
        <v>0</v>
      </c>
      <c r="R270" s="8">
        <v>0</v>
      </c>
      <c r="S270" s="52"/>
    </row>
    <row r="271" spans="1:19" ht="12.75">
      <c r="A271" s="52"/>
      <c r="B271" s="6" t="s">
        <v>4657</v>
      </c>
      <c r="C271" s="6" t="s">
        <v>4357</v>
      </c>
      <c r="D271" s="17">
        <v>20046790</v>
      </c>
      <c r="E271" s="6"/>
      <c r="F271" s="6" t="s">
        <v>913</v>
      </c>
      <c r="G271" s="22">
        <v>44462</v>
      </c>
      <c r="H271" s="6" t="s">
        <v>273</v>
      </c>
      <c r="I271" s="17">
        <v>2.54</v>
      </c>
      <c r="J271" s="6" t="s">
        <v>933</v>
      </c>
      <c r="K271" s="6" t="s">
        <v>49</v>
      </c>
      <c r="L271" s="23">
        <v>0.029999999999999999</v>
      </c>
      <c r="M271" s="8">
        <v>0.029899999999999999</v>
      </c>
      <c r="N271" s="7">
        <v>4.54</v>
      </c>
      <c r="O271" s="7">
        <v>10055</v>
      </c>
      <c r="P271" s="7">
        <v>1.6100000000000001</v>
      </c>
      <c r="Q271" s="8">
        <v>0</v>
      </c>
      <c r="R271" s="8">
        <v>0</v>
      </c>
      <c r="S271" s="52"/>
    </row>
    <row r="272" spans="1:19" ht="12.75">
      <c r="A272" s="52"/>
      <c r="B272" s="6" t="s">
        <v>4657</v>
      </c>
      <c r="C272" s="6" t="s">
        <v>4357</v>
      </c>
      <c r="D272" s="17">
        <v>20046791</v>
      </c>
      <c r="E272" s="6"/>
      <c r="F272" s="6" t="s">
        <v>913</v>
      </c>
      <c r="G272" s="6" t="s">
        <v>4395</v>
      </c>
      <c r="H272" s="6" t="s">
        <v>273</v>
      </c>
      <c r="I272" s="17">
        <v>2.54</v>
      </c>
      <c r="J272" s="6" t="s">
        <v>933</v>
      </c>
      <c r="K272" s="6" t="s">
        <v>49</v>
      </c>
      <c r="L272" s="19">
        <v>0</v>
      </c>
      <c r="M272" s="8">
        <v>0.029899999999999999</v>
      </c>
      <c r="N272" s="7">
        <v>4.5599999999999996</v>
      </c>
      <c r="O272" s="7">
        <v>10055</v>
      </c>
      <c r="P272" s="7">
        <v>1.6100000000000001</v>
      </c>
      <c r="Q272" s="8">
        <v>0</v>
      </c>
      <c r="R272" s="8">
        <v>0</v>
      </c>
      <c r="S272" s="52"/>
    </row>
    <row r="273" spans="1:19" ht="12.75">
      <c r="A273" s="52"/>
      <c r="B273" s="6" t="s">
        <v>4657</v>
      </c>
      <c r="C273" s="6" t="s">
        <v>4357</v>
      </c>
      <c r="D273" s="17">
        <v>20046792</v>
      </c>
      <c r="E273" s="6"/>
      <c r="F273" s="6" t="s">
        <v>913</v>
      </c>
      <c r="G273" s="6" t="s">
        <v>3595</v>
      </c>
      <c r="H273" s="6" t="s">
        <v>273</v>
      </c>
      <c r="I273" s="17">
        <v>2.54</v>
      </c>
      <c r="J273" s="6" t="s">
        <v>933</v>
      </c>
      <c r="K273" s="6" t="s">
        <v>49</v>
      </c>
      <c r="L273" s="19">
        <v>0</v>
      </c>
      <c r="M273" s="8">
        <v>0.029899999999999999</v>
      </c>
      <c r="N273" s="7">
        <v>1.6399999999999999</v>
      </c>
      <c r="O273" s="7">
        <v>10055</v>
      </c>
      <c r="P273" s="7">
        <v>0.57999999999999996</v>
      </c>
      <c r="Q273" s="8">
        <v>0</v>
      </c>
      <c r="R273" s="8">
        <v>0</v>
      </c>
      <c r="S273" s="52"/>
    </row>
    <row r="274" spans="1:19" ht="12.75">
      <c r="A274" s="52"/>
      <c r="B274" s="6" t="s">
        <v>4657</v>
      </c>
      <c r="C274" s="6" t="s">
        <v>4357</v>
      </c>
      <c r="D274" s="17">
        <v>20046793</v>
      </c>
      <c r="E274" s="6"/>
      <c r="F274" s="6" t="s">
        <v>913</v>
      </c>
      <c r="G274" s="6" t="s">
        <v>3582</v>
      </c>
      <c r="H274" s="6" t="s">
        <v>273</v>
      </c>
      <c r="I274" s="17">
        <v>2.54</v>
      </c>
      <c r="J274" s="6" t="s">
        <v>933</v>
      </c>
      <c r="K274" s="6" t="s">
        <v>49</v>
      </c>
      <c r="L274" s="19">
        <v>0</v>
      </c>
      <c r="M274" s="8">
        <v>0.029899999999999999</v>
      </c>
      <c r="N274" s="7">
        <v>23.530000000000001</v>
      </c>
      <c r="O274" s="7">
        <v>10055</v>
      </c>
      <c r="P274" s="7">
        <v>8.3399999999999999</v>
      </c>
      <c r="Q274" s="8">
        <v>0.00010000000000000001</v>
      </c>
      <c r="R274" s="8">
        <v>0</v>
      </c>
      <c r="S274" s="52"/>
    </row>
    <row r="275" spans="1:19" ht="12.75">
      <c r="A275" s="52"/>
      <c r="B275" s="6" t="s">
        <v>4680</v>
      </c>
      <c r="C275" s="6" t="s">
        <v>4357</v>
      </c>
      <c r="D275" s="17">
        <v>20046794</v>
      </c>
      <c r="E275" s="6"/>
      <c r="F275" s="6" t="s">
        <v>913</v>
      </c>
      <c r="G275" s="6"/>
      <c r="H275" s="6" t="s">
        <v>273</v>
      </c>
      <c r="I275" s="17">
        <v>2.54</v>
      </c>
      <c r="J275" s="6" t="s">
        <v>933</v>
      </c>
      <c r="K275" s="6" t="s">
        <v>49</v>
      </c>
      <c r="L275" s="19">
        <v>0</v>
      </c>
      <c r="M275" s="8">
        <v>0.029899999999999999</v>
      </c>
      <c r="N275" s="7">
        <v>11.220000000000001</v>
      </c>
      <c r="O275" s="7">
        <v>10055</v>
      </c>
      <c r="P275" s="7">
        <v>3.9700000000000002</v>
      </c>
      <c r="Q275" s="8">
        <v>0</v>
      </c>
      <c r="R275" s="8">
        <v>0</v>
      </c>
      <c r="S275" s="52"/>
    </row>
    <row r="276" spans="1:19" ht="12.75">
      <c r="A276" s="52"/>
      <c r="B276" s="6" t="s">
        <v>4680</v>
      </c>
      <c r="C276" s="6" t="s">
        <v>4357</v>
      </c>
      <c r="D276" s="17">
        <v>20046795</v>
      </c>
      <c r="E276" s="6"/>
      <c r="F276" s="6" t="s">
        <v>913</v>
      </c>
      <c r="G276" s="6"/>
      <c r="H276" s="6" t="s">
        <v>273</v>
      </c>
      <c r="I276" s="17">
        <v>2.54</v>
      </c>
      <c r="J276" s="6" t="s">
        <v>933</v>
      </c>
      <c r="K276" s="6" t="s">
        <v>49</v>
      </c>
      <c r="L276" s="19">
        <v>0</v>
      </c>
      <c r="M276" s="8">
        <v>0.029399999999999999</v>
      </c>
      <c r="N276" s="7">
        <v>11.08</v>
      </c>
      <c r="O276" s="7">
        <v>10062</v>
      </c>
      <c r="P276" s="7">
        <v>3.9300000000000002</v>
      </c>
      <c r="Q276" s="8">
        <v>0</v>
      </c>
      <c r="R276" s="8">
        <v>0</v>
      </c>
      <c r="S276" s="52"/>
    </row>
    <row r="277" spans="1:19" ht="12.75">
      <c r="A277" s="52"/>
      <c r="B277" s="6" t="s">
        <v>4680</v>
      </c>
      <c r="C277" s="6" t="s">
        <v>4357</v>
      </c>
      <c r="D277" s="17">
        <v>20046796</v>
      </c>
      <c r="E277" s="6"/>
      <c r="F277" s="6" t="s">
        <v>913</v>
      </c>
      <c r="G277" s="6"/>
      <c r="H277" s="6" t="s">
        <v>273</v>
      </c>
      <c r="I277" s="17">
        <v>2.5499999999999998</v>
      </c>
      <c r="J277" s="6" t="s">
        <v>933</v>
      </c>
      <c r="K277" s="6" t="s">
        <v>49</v>
      </c>
      <c r="L277" s="19">
        <v>0</v>
      </c>
      <c r="M277" s="8">
        <v>0.030599999999999999</v>
      </c>
      <c r="N277" s="7">
        <v>15.859999999999999</v>
      </c>
      <c r="O277" s="7">
        <v>10012</v>
      </c>
      <c r="P277" s="7">
        <v>5.5999999999999996</v>
      </c>
      <c r="Q277" s="8">
        <v>0</v>
      </c>
      <c r="R277" s="8">
        <v>0</v>
      </c>
      <c r="S277" s="52"/>
    </row>
    <row r="278" spans="1:19" ht="12.75">
      <c r="A278" s="52"/>
      <c r="B278" s="6" t="s">
        <v>4657</v>
      </c>
      <c r="C278" s="6" t="s">
        <v>4357</v>
      </c>
      <c r="D278" s="17">
        <v>10046770</v>
      </c>
      <c r="E278" s="6"/>
      <c r="F278" s="6" t="s">
        <v>913</v>
      </c>
      <c r="G278" s="6" t="s">
        <v>3420</v>
      </c>
      <c r="H278" s="6" t="s">
        <v>273</v>
      </c>
      <c r="I278" s="17">
        <v>2.54</v>
      </c>
      <c r="J278" s="6" t="s">
        <v>933</v>
      </c>
      <c r="K278" s="6" t="s">
        <v>49</v>
      </c>
      <c r="L278" s="23">
        <v>0.029999999999999999</v>
      </c>
      <c r="M278" s="8">
        <v>0.029899999999999999</v>
      </c>
      <c r="N278" s="7">
        <v>3190.5100000000002</v>
      </c>
      <c r="O278" s="7">
        <v>10055</v>
      </c>
      <c r="P278" s="7">
        <v>1130.3900000000001</v>
      </c>
      <c r="Q278" s="8">
        <v>0.0092999999999999992</v>
      </c>
      <c r="R278" s="8">
        <v>0.00069999999999999999</v>
      </c>
      <c r="S278" s="52"/>
    </row>
    <row r="279" spans="1:19" ht="12.75">
      <c r="A279" s="52"/>
      <c r="B279" s="6" t="s">
        <v>4657</v>
      </c>
      <c r="C279" s="6" t="s">
        <v>4357</v>
      </c>
      <c r="D279" s="17">
        <v>10046785</v>
      </c>
      <c r="E279" s="6"/>
      <c r="F279" s="6" t="s">
        <v>913</v>
      </c>
      <c r="G279" s="6" t="s">
        <v>3420</v>
      </c>
      <c r="H279" s="6" t="s">
        <v>273</v>
      </c>
      <c r="I279" s="17">
        <v>2.54</v>
      </c>
      <c r="J279" s="6" t="s">
        <v>933</v>
      </c>
      <c r="K279" s="6" t="s">
        <v>49</v>
      </c>
      <c r="L279" s="23">
        <v>0.029999999999999999</v>
      </c>
      <c r="M279" s="8">
        <v>0.029899999999999999</v>
      </c>
      <c r="N279" s="7">
        <v>153.19</v>
      </c>
      <c r="O279" s="7">
        <v>10055</v>
      </c>
      <c r="P279" s="7">
        <v>54.280000000000001</v>
      </c>
      <c r="Q279" s="8">
        <v>0.00040000000000000002</v>
      </c>
      <c r="R279" s="8">
        <v>0</v>
      </c>
      <c r="S279" s="52"/>
    </row>
    <row r="280" spans="1:19" ht="12.75">
      <c r="A280" s="52"/>
      <c r="B280" s="6" t="s">
        <v>4655</v>
      </c>
      <c r="C280" s="6" t="s">
        <v>4357</v>
      </c>
      <c r="D280" s="17">
        <v>1004525</v>
      </c>
      <c r="E280" s="18"/>
      <c r="F280" s="6" t="s">
        <v>913</v>
      </c>
      <c r="G280" s="6" t="s">
        <v>4422</v>
      </c>
      <c r="H280" s="6" t="s">
        <v>273</v>
      </c>
      <c r="I280" s="17">
        <v>1.3700000000000001</v>
      </c>
      <c r="J280" s="6" t="s">
        <v>919</v>
      </c>
      <c r="K280" s="6" t="s">
        <v>46</v>
      </c>
      <c r="L280" s="19">
        <v>0.025000000000000001</v>
      </c>
      <c r="M280" s="8">
        <v>0.023400000000000001</v>
      </c>
      <c r="N280" s="7">
        <v>1231.03</v>
      </c>
      <c r="O280" s="7">
        <v>10062</v>
      </c>
      <c r="P280" s="7">
        <v>516.30999999999995</v>
      </c>
      <c r="Q280" s="8">
        <v>0.0043</v>
      </c>
      <c r="R280" s="8">
        <v>0.00029999999999999997</v>
      </c>
      <c r="S280" s="52"/>
    </row>
    <row r="281" spans="1:19" ht="12.75">
      <c r="A281" s="52"/>
      <c r="B281" s="6" t="s">
        <v>4680</v>
      </c>
      <c r="C281" s="6" t="s">
        <v>4357</v>
      </c>
      <c r="D281" s="17">
        <v>707775979</v>
      </c>
      <c r="E281" s="6"/>
      <c r="F281" s="6" t="s">
        <v>927</v>
      </c>
      <c r="G281" s="6"/>
      <c r="H281" s="6" t="s">
        <v>273</v>
      </c>
      <c r="I281" s="17">
        <v>0</v>
      </c>
      <c r="J281" s="6" t="s">
        <v>933</v>
      </c>
      <c r="K281" s="6" t="s">
        <v>49</v>
      </c>
      <c r="L281" s="19">
        <v>0</v>
      </c>
      <c r="M281" s="8">
        <v>0</v>
      </c>
      <c r="N281" s="7">
        <v>11.67</v>
      </c>
      <c r="O281" s="7">
        <v>10000</v>
      </c>
      <c r="P281" s="7">
        <v>4.1100000000000003</v>
      </c>
      <c r="Q281" s="8">
        <v>0</v>
      </c>
      <c r="R281" s="8">
        <v>0</v>
      </c>
      <c r="S281" s="52"/>
    </row>
    <row r="282" spans="1:19" ht="12.75">
      <c r="A282" s="52"/>
      <c r="B282" s="6" t="s">
        <v>4660</v>
      </c>
      <c r="C282" s="6" t="s">
        <v>4357</v>
      </c>
      <c r="D282" s="17">
        <v>1004700</v>
      </c>
      <c r="E282" s="18"/>
      <c r="F282" s="6" t="s">
        <v>189</v>
      </c>
      <c r="G282" s="6" t="s">
        <v>4451</v>
      </c>
      <c r="H282" s="6" t="s">
        <v>273</v>
      </c>
      <c r="I282" s="17">
        <v>3.3700000000000001</v>
      </c>
      <c r="J282" s="6" t="s">
        <v>869</v>
      </c>
      <c r="K282" s="6" t="s">
        <v>44</v>
      </c>
      <c r="L282" s="23">
        <v>0.080000000000000002</v>
      </c>
      <c r="M282" s="8">
        <v>0.0487</v>
      </c>
      <c r="N282" s="7">
        <v>2583.3000000000002</v>
      </c>
      <c r="O282" s="7">
        <v>11347</v>
      </c>
      <c r="P282" s="7">
        <v>930.97000000000003</v>
      </c>
      <c r="Q282" s="8">
        <v>0.0077000000000000002</v>
      </c>
      <c r="R282" s="8">
        <v>0.00059999999999999995</v>
      </c>
      <c r="S282" s="52"/>
    </row>
    <row r="283" spans="1:19" ht="12.75">
      <c r="A283" s="52"/>
      <c r="B283" s="6" t="s">
        <v>4661</v>
      </c>
      <c r="C283" s="6" t="s">
        <v>4357</v>
      </c>
      <c r="D283" s="17">
        <v>1004142</v>
      </c>
      <c r="E283" s="18"/>
      <c r="F283" s="6" t="s">
        <v>189</v>
      </c>
      <c r="G283" s="6" t="s">
        <v>4424</v>
      </c>
      <c r="H283" s="6" t="s">
        <v>273</v>
      </c>
      <c r="I283" s="17">
        <v>1.27</v>
      </c>
      <c r="J283" s="6" t="s">
        <v>930</v>
      </c>
      <c r="K283" s="6" t="s">
        <v>44</v>
      </c>
      <c r="L283" s="19">
        <v>0.10249999999999999</v>
      </c>
      <c r="M283" s="8">
        <v>0.031800000000000002</v>
      </c>
      <c r="N283" s="7">
        <v>136.30000000000001</v>
      </c>
      <c r="O283" s="7">
        <v>11131</v>
      </c>
      <c r="P283" s="7">
        <v>48.18</v>
      </c>
      <c r="Q283" s="8">
        <v>0.00040000000000000002</v>
      </c>
      <c r="R283" s="8">
        <v>0</v>
      </c>
      <c r="S283" s="52"/>
    </row>
    <row r="284" spans="1:19" ht="12.75">
      <c r="A284" s="52"/>
      <c r="B284" s="6" t="s">
        <v>4662</v>
      </c>
      <c r="C284" s="6" t="s">
        <v>4357</v>
      </c>
      <c r="D284" s="17">
        <v>10047600</v>
      </c>
      <c r="E284" s="18"/>
      <c r="F284" s="6" t="s">
        <v>189</v>
      </c>
      <c r="G284" s="6" t="s">
        <v>4388</v>
      </c>
      <c r="H284" s="6" t="s">
        <v>273</v>
      </c>
      <c r="I284" s="17">
        <v>1.3300000000000001</v>
      </c>
      <c r="J284" s="6" t="s">
        <v>919</v>
      </c>
      <c r="K284" s="6" t="s">
        <v>44</v>
      </c>
      <c r="L284" s="23">
        <v>0.059999999999999998</v>
      </c>
      <c r="M284" s="8">
        <v>0.1028</v>
      </c>
      <c r="N284" s="7">
        <v>825.39999999999998</v>
      </c>
      <c r="O284" s="7">
        <v>9563</v>
      </c>
      <c r="P284" s="7">
        <v>250.69</v>
      </c>
      <c r="Q284" s="8">
        <v>0.0020999999999999999</v>
      </c>
      <c r="R284" s="8">
        <v>0.00020000000000000001</v>
      </c>
      <c r="S284" s="52"/>
    </row>
    <row r="285" spans="1:19" ht="12.75">
      <c r="A285" s="52"/>
      <c r="B285" s="6" t="s">
        <v>4662</v>
      </c>
      <c r="C285" s="6" t="s">
        <v>4357</v>
      </c>
      <c r="D285" s="17">
        <v>10047609</v>
      </c>
      <c r="E285" s="18"/>
      <c r="F285" s="6" t="s">
        <v>189</v>
      </c>
      <c r="G285" s="6" t="s">
        <v>4395</v>
      </c>
      <c r="H285" s="6" t="s">
        <v>273</v>
      </c>
      <c r="I285" s="17">
        <v>1.3300000000000001</v>
      </c>
      <c r="J285" s="6" t="s">
        <v>919</v>
      </c>
      <c r="K285" s="6" t="s">
        <v>44</v>
      </c>
      <c r="L285" s="19">
        <v>0</v>
      </c>
      <c r="M285" s="8">
        <v>0.1028</v>
      </c>
      <c r="N285" s="7">
        <v>102.3</v>
      </c>
      <c r="O285" s="7">
        <v>9563</v>
      </c>
      <c r="P285" s="7">
        <v>31.07</v>
      </c>
      <c r="Q285" s="8">
        <v>0.00029999999999999997</v>
      </c>
      <c r="R285" s="8">
        <v>0</v>
      </c>
      <c r="S285" s="52"/>
    </row>
    <row r="286" spans="1:19" ht="12.75">
      <c r="A286" s="52"/>
      <c r="B286" s="6" t="s">
        <v>4662</v>
      </c>
      <c r="C286" s="6" t="s">
        <v>4357</v>
      </c>
      <c r="D286" s="17">
        <v>10047610</v>
      </c>
      <c r="E286" s="18"/>
      <c r="F286" s="6" t="s">
        <v>189</v>
      </c>
      <c r="G286" s="6" t="s">
        <v>3595</v>
      </c>
      <c r="H286" s="6" t="s">
        <v>273</v>
      </c>
      <c r="I286" s="17">
        <v>1.3300000000000001</v>
      </c>
      <c r="J286" s="6" t="s">
        <v>919</v>
      </c>
      <c r="K286" s="6" t="s">
        <v>44</v>
      </c>
      <c r="L286" s="19">
        <v>0</v>
      </c>
      <c r="M286" s="8">
        <v>0.1028</v>
      </c>
      <c r="N286" s="7">
        <v>93.290000000000006</v>
      </c>
      <c r="O286" s="7">
        <v>9563</v>
      </c>
      <c r="P286" s="7">
        <v>28.329999999999998</v>
      </c>
      <c r="Q286" s="8">
        <v>0.00020000000000000001</v>
      </c>
      <c r="R286" s="8">
        <v>0</v>
      </c>
      <c r="S286" s="52"/>
    </row>
    <row r="287" spans="1:19" ht="12.75">
      <c r="A287" s="52"/>
      <c r="B287" s="6" t="s">
        <v>4662</v>
      </c>
      <c r="C287" s="6" t="s">
        <v>4357</v>
      </c>
      <c r="D287" s="17">
        <v>20047611</v>
      </c>
      <c r="E287" s="18"/>
      <c r="F287" s="6" t="s">
        <v>189</v>
      </c>
      <c r="G287" s="6" t="s">
        <v>3582</v>
      </c>
      <c r="H287" s="6" t="s">
        <v>273</v>
      </c>
      <c r="I287" s="17">
        <v>1.3300000000000001</v>
      </c>
      <c r="J287" s="6" t="s">
        <v>919</v>
      </c>
      <c r="K287" s="6" t="s">
        <v>44</v>
      </c>
      <c r="L287" s="19">
        <v>0</v>
      </c>
      <c r="M287" s="8">
        <v>0.1028</v>
      </c>
      <c r="N287" s="7">
        <v>80.819999999999993</v>
      </c>
      <c r="O287" s="7">
        <v>9563</v>
      </c>
      <c r="P287" s="7">
        <v>24.550000000000001</v>
      </c>
      <c r="Q287" s="8">
        <v>0.00020000000000000001</v>
      </c>
      <c r="R287" s="8">
        <v>0</v>
      </c>
      <c r="S287" s="52"/>
    </row>
    <row r="288" spans="1:19" ht="12.75">
      <c r="A288" s="52"/>
      <c r="B288" s="6" t="s">
        <v>4662</v>
      </c>
      <c r="C288" s="6" t="s">
        <v>4357</v>
      </c>
      <c r="D288" s="17">
        <v>20047612</v>
      </c>
      <c r="E288" s="18"/>
      <c r="F288" s="6" t="s">
        <v>189</v>
      </c>
      <c r="G288" s="6"/>
      <c r="H288" s="6" t="s">
        <v>273</v>
      </c>
      <c r="I288" s="17">
        <v>1.3300000000000001</v>
      </c>
      <c r="J288" s="6" t="s">
        <v>919</v>
      </c>
      <c r="K288" s="6" t="s">
        <v>44</v>
      </c>
      <c r="L288" s="19">
        <v>0</v>
      </c>
      <c r="M288" s="8">
        <v>0.1028</v>
      </c>
      <c r="N288" s="7">
        <v>70.359999999999999</v>
      </c>
      <c r="O288" s="7">
        <v>9563</v>
      </c>
      <c r="P288" s="7">
        <v>21.370000000000001</v>
      </c>
      <c r="Q288" s="8">
        <v>0.00020000000000000001</v>
      </c>
      <c r="R288" s="8">
        <v>0</v>
      </c>
      <c r="S288" s="52"/>
    </row>
    <row r="289" spans="1:19" ht="12.75">
      <c r="A289" s="52"/>
      <c r="B289" s="6" t="s">
        <v>4662</v>
      </c>
      <c r="C289" s="6" t="s">
        <v>4357</v>
      </c>
      <c r="D289" s="17">
        <v>20047613</v>
      </c>
      <c r="E289" s="18"/>
      <c r="F289" s="6" t="s">
        <v>189</v>
      </c>
      <c r="G289" s="6"/>
      <c r="H289" s="6" t="s">
        <v>273</v>
      </c>
      <c r="I289" s="17">
        <v>1.3300000000000001</v>
      </c>
      <c r="J289" s="6" t="s">
        <v>919</v>
      </c>
      <c r="K289" s="6" t="s">
        <v>44</v>
      </c>
      <c r="L289" s="19">
        <v>0</v>
      </c>
      <c r="M289" s="8">
        <v>0.1028</v>
      </c>
      <c r="N289" s="7">
        <v>59.359999999999999</v>
      </c>
      <c r="O289" s="7">
        <v>9563</v>
      </c>
      <c r="P289" s="7">
        <v>18.030000000000001</v>
      </c>
      <c r="Q289" s="8">
        <v>0.00010000000000000001</v>
      </c>
      <c r="R289" s="8">
        <v>0</v>
      </c>
      <c r="S289" s="52"/>
    </row>
    <row r="290" spans="1:19" ht="12.75">
      <c r="A290" s="52"/>
      <c r="B290" s="6" t="s">
        <v>4662</v>
      </c>
      <c r="C290" s="6" t="s">
        <v>4357</v>
      </c>
      <c r="D290" s="17">
        <v>20047614</v>
      </c>
      <c r="E290" s="18"/>
      <c r="F290" s="6" t="s">
        <v>189</v>
      </c>
      <c r="G290" s="6"/>
      <c r="H290" s="6" t="s">
        <v>273</v>
      </c>
      <c r="I290" s="17">
        <v>1.3400000000000001</v>
      </c>
      <c r="J290" s="6" t="s">
        <v>919</v>
      </c>
      <c r="K290" s="6" t="s">
        <v>44</v>
      </c>
      <c r="L290" s="19">
        <v>0</v>
      </c>
      <c r="M290" s="8">
        <v>0.076600000000000001</v>
      </c>
      <c r="N290" s="7">
        <v>49.049999999999997</v>
      </c>
      <c r="O290" s="7">
        <v>9863</v>
      </c>
      <c r="P290" s="7">
        <v>15.359999999999999</v>
      </c>
      <c r="Q290" s="8">
        <v>0.00010000000000000001</v>
      </c>
      <c r="R290" s="8">
        <v>0</v>
      </c>
      <c r="S290" s="52"/>
    </row>
    <row r="291" spans="1:19" ht="12.75">
      <c r="A291" s="52"/>
      <c r="B291" s="6" t="s">
        <v>4662</v>
      </c>
      <c r="C291" s="6" t="s">
        <v>4357</v>
      </c>
      <c r="D291" s="17">
        <v>10047601</v>
      </c>
      <c r="E291" s="18"/>
      <c r="F291" s="6" t="s">
        <v>189</v>
      </c>
      <c r="G291" s="6" t="s">
        <v>4388</v>
      </c>
      <c r="H291" s="6" t="s">
        <v>273</v>
      </c>
      <c r="I291" s="17">
        <v>1.3300000000000001</v>
      </c>
      <c r="J291" s="6" t="s">
        <v>919</v>
      </c>
      <c r="K291" s="6" t="s">
        <v>44</v>
      </c>
      <c r="L291" s="23">
        <v>0.059999999999999998</v>
      </c>
      <c r="M291" s="8">
        <v>0.1028</v>
      </c>
      <c r="N291" s="7">
        <v>69.780000000000001</v>
      </c>
      <c r="O291" s="7">
        <v>9563</v>
      </c>
      <c r="P291" s="7">
        <v>21.190000000000001</v>
      </c>
      <c r="Q291" s="8">
        <v>0.00020000000000000001</v>
      </c>
      <c r="R291" s="8">
        <v>0</v>
      </c>
      <c r="S291" s="52"/>
    </row>
    <row r="292" spans="1:19" ht="12.75">
      <c r="A292" s="52"/>
      <c r="B292" s="6" t="s">
        <v>4662</v>
      </c>
      <c r="C292" s="6" t="s">
        <v>4357</v>
      </c>
      <c r="D292" s="17">
        <v>10047602</v>
      </c>
      <c r="E292" s="18"/>
      <c r="F292" s="6" t="s">
        <v>189</v>
      </c>
      <c r="G292" s="6" t="s">
        <v>4274</v>
      </c>
      <c r="H292" s="6" t="s">
        <v>273</v>
      </c>
      <c r="I292" s="17">
        <v>1.3300000000000001</v>
      </c>
      <c r="J292" s="6" t="s">
        <v>919</v>
      </c>
      <c r="K292" s="6" t="s">
        <v>44</v>
      </c>
      <c r="L292" s="23">
        <v>0.059999999999999998</v>
      </c>
      <c r="M292" s="8">
        <v>0.1028</v>
      </c>
      <c r="N292" s="7">
        <v>79.959999999999994</v>
      </c>
      <c r="O292" s="7">
        <v>9563</v>
      </c>
      <c r="P292" s="7">
        <v>24.289999999999999</v>
      </c>
      <c r="Q292" s="8">
        <v>0.00020000000000000001</v>
      </c>
      <c r="R292" s="8">
        <v>0</v>
      </c>
      <c r="S292" s="52"/>
    </row>
    <row r="293" spans="1:19" ht="12.75">
      <c r="A293" s="52"/>
      <c r="B293" s="6" t="s">
        <v>4662</v>
      </c>
      <c r="C293" s="6" t="s">
        <v>4357</v>
      </c>
      <c r="D293" s="17">
        <v>10047603</v>
      </c>
      <c r="E293" s="18"/>
      <c r="F293" s="6" t="s">
        <v>189</v>
      </c>
      <c r="G293" s="6" t="s">
        <v>3420</v>
      </c>
      <c r="H293" s="6" t="s">
        <v>273</v>
      </c>
      <c r="I293" s="17">
        <v>1.3300000000000001</v>
      </c>
      <c r="J293" s="6" t="s">
        <v>919</v>
      </c>
      <c r="K293" s="6" t="s">
        <v>44</v>
      </c>
      <c r="L293" s="23">
        <v>0.059999999999999998</v>
      </c>
      <c r="M293" s="8">
        <v>0.1028</v>
      </c>
      <c r="N293" s="7">
        <v>62.969999999999999</v>
      </c>
      <c r="O293" s="7">
        <v>9563</v>
      </c>
      <c r="P293" s="7">
        <v>19.129999999999999</v>
      </c>
      <c r="Q293" s="8">
        <v>0.00020000000000000001</v>
      </c>
      <c r="R293" s="8">
        <v>0</v>
      </c>
      <c r="S293" s="52"/>
    </row>
    <row r="294" spans="1:19" ht="12.75">
      <c r="A294" s="52"/>
      <c r="B294" s="6" t="s">
        <v>4662</v>
      </c>
      <c r="C294" s="6" t="s">
        <v>4357</v>
      </c>
      <c r="D294" s="17">
        <v>10047604</v>
      </c>
      <c r="E294" s="18"/>
      <c r="F294" s="6" t="s">
        <v>189</v>
      </c>
      <c r="G294" s="6" t="s">
        <v>4437</v>
      </c>
      <c r="H294" s="6" t="s">
        <v>273</v>
      </c>
      <c r="I294" s="17">
        <v>1.3300000000000001</v>
      </c>
      <c r="J294" s="6" t="s">
        <v>919</v>
      </c>
      <c r="K294" s="6" t="s">
        <v>44</v>
      </c>
      <c r="L294" s="23">
        <v>0.059999999999999998</v>
      </c>
      <c r="M294" s="8">
        <v>0.1028</v>
      </c>
      <c r="N294" s="7">
        <v>78.170000000000002</v>
      </c>
      <c r="O294" s="7">
        <v>9563</v>
      </c>
      <c r="P294" s="7">
        <v>23.739999999999998</v>
      </c>
      <c r="Q294" s="8">
        <v>0.00020000000000000001</v>
      </c>
      <c r="R294" s="8">
        <v>0</v>
      </c>
      <c r="S294" s="52"/>
    </row>
    <row r="295" spans="1:19" ht="12.75">
      <c r="A295" s="52"/>
      <c r="B295" s="6" t="s">
        <v>4662</v>
      </c>
      <c r="C295" s="6" t="s">
        <v>4357</v>
      </c>
      <c r="D295" s="17">
        <v>10047605</v>
      </c>
      <c r="E295" s="18"/>
      <c r="F295" s="6" t="s">
        <v>189</v>
      </c>
      <c r="G295" s="6" t="s">
        <v>4437</v>
      </c>
      <c r="H295" s="6" t="s">
        <v>273</v>
      </c>
      <c r="I295" s="17">
        <v>1.3300000000000001</v>
      </c>
      <c r="J295" s="6" t="s">
        <v>919</v>
      </c>
      <c r="K295" s="6" t="s">
        <v>44</v>
      </c>
      <c r="L295" s="23">
        <v>0.059999999999999998</v>
      </c>
      <c r="M295" s="8">
        <v>0.1028</v>
      </c>
      <c r="N295" s="7">
        <v>139.25999999999999</v>
      </c>
      <c r="O295" s="7">
        <v>9563</v>
      </c>
      <c r="P295" s="7">
        <v>42.299999999999997</v>
      </c>
      <c r="Q295" s="8">
        <v>0.00029999999999999997</v>
      </c>
      <c r="R295" s="8">
        <v>0</v>
      </c>
      <c r="S295" s="52"/>
    </row>
    <row r="296" spans="1:19" ht="12.75">
      <c r="A296" s="52"/>
      <c r="B296" s="6" t="s">
        <v>4662</v>
      </c>
      <c r="C296" s="6" t="s">
        <v>4357</v>
      </c>
      <c r="D296" s="17">
        <v>10047606</v>
      </c>
      <c r="E296" s="18"/>
      <c r="F296" s="6" t="s">
        <v>189</v>
      </c>
      <c r="G296" s="6" t="s">
        <v>4222</v>
      </c>
      <c r="H296" s="6" t="s">
        <v>273</v>
      </c>
      <c r="I296" s="17">
        <v>1.3300000000000001</v>
      </c>
      <c r="J296" s="6" t="s">
        <v>919</v>
      </c>
      <c r="K296" s="6" t="s">
        <v>44</v>
      </c>
      <c r="L296" s="23">
        <v>0.059999999999999998</v>
      </c>
      <c r="M296" s="8">
        <v>0.1028</v>
      </c>
      <c r="N296" s="7">
        <v>118.28</v>
      </c>
      <c r="O296" s="7">
        <v>9563</v>
      </c>
      <c r="P296" s="7">
        <v>35.920000000000002</v>
      </c>
      <c r="Q296" s="8">
        <v>0.00029999999999999997</v>
      </c>
      <c r="R296" s="8">
        <v>0</v>
      </c>
      <c r="S296" s="52"/>
    </row>
    <row r="297" spans="1:19" ht="12.75">
      <c r="A297" s="52"/>
      <c r="B297" s="6" t="s">
        <v>4662</v>
      </c>
      <c r="C297" s="6" t="s">
        <v>4357</v>
      </c>
      <c r="D297" s="17">
        <v>10047607</v>
      </c>
      <c r="E297" s="18"/>
      <c r="F297" s="6" t="s">
        <v>189</v>
      </c>
      <c r="G297" s="6" t="s">
        <v>4222</v>
      </c>
      <c r="H297" s="6" t="s">
        <v>273</v>
      </c>
      <c r="I297" s="17">
        <v>1.3300000000000001</v>
      </c>
      <c r="J297" s="6" t="s">
        <v>919</v>
      </c>
      <c r="K297" s="6" t="s">
        <v>44</v>
      </c>
      <c r="L297" s="23">
        <v>0.059999999999999998</v>
      </c>
      <c r="M297" s="8">
        <v>0.1028</v>
      </c>
      <c r="N297" s="7">
        <v>113.64</v>
      </c>
      <c r="O297" s="7">
        <v>9563</v>
      </c>
      <c r="P297" s="7">
        <v>34.520000000000003</v>
      </c>
      <c r="Q297" s="8">
        <v>0.00029999999999999997</v>
      </c>
      <c r="R297" s="8">
        <v>0</v>
      </c>
      <c r="S297" s="52"/>
    </row>
    <row r="298" spans="1:19" ht="12.75">
      <c r="A298" s="52"/>
      <c r="B298" s="6" t="s">
        <v>4662</v>
      </c>
      <c r="C298" s="6" t="s">
        <v>4357</v>
      </c>
      <c r="D298" s="17">
        <v>10047608</v>
      </c>
      <c r="E298" s="18"/>
      <c r="F298" s="6" t="s">
        <v>189</v>
      </c>
      <c r="G298" s="6" t="s">
        <v>3486</v>
      </c>
      <c r="H298" s="6" t="s">
        <v>273</v>
      </c>
      <c r="I298" s="17">
        <v>1.3300000000000001</v>
      </c>
      <c r="J298" s="6" t="s">
        <v>919</v>
      </c>
      <c r="K298" s="6" t="s">
        <v>44</v>
      </c>
      <c r="L298" s="23">
        <v>0.059999999999999998</v>
      </c>
      <c r="M298" s="8">
        <v>0.1028</v>
      </c>
      <c r="N298" s="7">
        <v>91.090000000000003</v>
      </c>
      <c r="O298" s="7">
        <v>9563</v>
      </c>
      <c r="P298" s="7">
        <v>27.670000000000002</v>
      </c>
      <c r="Q298" s="8">
        <v>0.00020000000000000001</v>
      </c>
      <c r="R298" s="8">
        <v>0</v>
      </c>
      <c r="S298" s="52"/>
    </row>
    <row r="299" spans="1:19" ht="12.75">
      <c r="A299" s="52"/>
      <c r="B299" s="6" t="s">
        <v>4662</v>
      </c>
      <c r="C299" s="6" t="s">
        <v>4357</v>
      </c>
      <c r="D299" s="17">
        <v>1004876</v>
      </c>
      <c r="E299" s="18"/>
      <c r="F299" s="6" t="s">
        <v>189</v>
      </c>
      <c r="G299" s="6"/>
      <c r="H299" s="6" t="s">
        <v>273</v>
      </c>
      <c r="I299" s="17">
        <v>2.27</v>
      </c>
      <c r="J299" s="6" t="s">
        <v>919</v>
      </c>
      <c r="K299" s="6" t="s">
        <v>44</v>
      </c>
      <c r="L299" s="19">
        <v>0</v>
      </c>
      <c r="M299" s="8">
        <v>0.062799999999999995</v>
      </c>
      <c r="N299" s="7">
        <v>824.70000000000005</v>
      </c>
      <c r="O299" s="7">
        <v>9915</v>
      </c>
      <c r="P299" s="7">
        <v>259.69999999999999</v>
      </c>
      <c r="Q299" s="8">
        <v>0.0020999999999999999</v>
      </c>
      <c r="R299" s="8">
        <v>0.00020000000000000001</v>
      </c>
      <c r="S299" s="52"/>
    </row>
    <row r="300" spans="1:19" ht="12.75">
      <c r="A300" s="52"/>
      <c r="B300" s="6" t="s">
        <v>4663</v>
      </c>
      <c r="C300" s="6" t="s">
        <v>4357</v>
      </c>
      <c r="D300" s="17">
        <v>20046174</v>
      </c>
      <c r="E300" s="18"/>
      <c r="F300" s="6" t="s">
        <v>189</v>
      </c>
      <c r="G300" s="6" t="s">
        <v>3374</v>
      </c>
      <c r="H300" s="6" t="s">
        <v>273</v>
      </c>
      <c r="I300" s="17">
        <v>4.1399999999999997</v>
      </c>
      <c r="J300" s="6" t="s">
        <v>869</v>
      </c>
      <c r="K300" s="6" t="s">
        <v>44</v>
      </c>
      <c r="L300" s="23">
        <v>0.0309</v>
      </c>
      <c r="M300" s="8">
        <v>0.023300000000000001</v>
      </c>
      <c r="N300" s="7">
        <v>2518.02</v>
      </c>
      <c r="O300" s="7">
        <v>10430</v>
      </c>
      <c r="P300" s="7">
        <v>834.11000000000001</v>
      </c>
      <c r="Q300" s="8">
        <v>0.0068999999999999999</v>
      </c>
      <c r="R300" s="8">
        <v>0.00050000000000000001</v>
      </c>
      <c r="S300" s="52"/>
    </row>
    <row r="301" spans="1:19" ht="12.75">
      <c r="A301" s="52"/>
      <c r="B301" s="6" t="s">
        <v>4664</v>
      </c>
      <c r="C301" s="6" t="s">
        <v>4357</v>
      </c>
      <c r="D301" s="17">
        <v>10047410</v>
      </c>
      <c r="E301" s="6"/>
      <c r="F301" s="6" t="s">
        <v>189</v>
      </c>
      <c r="G301" s="6" t="s">
        <v>3486</v>
      </c>
      <c r="H301" s="6" t="s">
        <v>273</v>
      </c>
      <c r="I301" s="17">
        <v>3.1099999999999999</v>
      </c>
      <c r="J301" s="6" t="s">
        <v>930</v>
      </c>
      <c r="K301" s="6" t="s">
        <v>100</v>
      </c>
      <c r="L301" s="23">
        <v>0.059700000000000003</v>
      </c>
      <c r="M301" s="8">
        <v>0.062300000000000001</v>
      </c>
      <c r="N301" s="7">
        <v>6437.4799999999996</v>
      </c>
      <c r="O301" s="7">
        <v>10005</v>
      </c>
      <c r="P301" s="7">
        <v>644.07000000000005</v>
      </c>
      <c r="Q301" s="8">
        <v>0.0053</v>
      </c>
      <c r="R301" s="8">
        <v>0.00040000000000000002</v>
      </c>
      <c r="S301" s="52"/>
    </row>
    <row r="302" spans="1:19" ht="12.75">
      <c r="A302" s="52"/>
      <c r="B302" s="6" t="s">
        <v>4664</v>
      </c>
      <c r="C302" s="6" t="s">
        <v>4357</v>
      </c>
      <c r="D302" s="17">
        <v>10048182</v>
      </c>
      <c r="E302" s="6"/>
      <c r="F302" s="6" t="s">
        <v>189</v>
      </c>
      <c r="G302" s="6" t="s">
        <v>4395</v>
      </c>
      <c r="H302" s="6" t="s">
        <v>273</v>
      </c>
      <c r="I302" s="17">
        <v>1.8300000000000001</v>
      </c>
      <c r="J302" s="6" t="s">
        <v>930</v>
      </c>
      <c r="K302" s="6" t="s">
        <v>100</v>
      </c>
      <c r="L302" s="19">
        <v>0</v>
      </c>
      <c r="M302" s="8">
        <v>0.0785</v>
      </c>
      <c r="N302" s="7">
        <v>119.27</v>
      </c>
      <c r="O302" s="7">
        <v>9957</v>
      </c>
      <c r="P302" s="7">
        <v>11.880000000000001</v>
      </c>
      <c r="Q302" s="8">
        <v>0.00010000000000000001</v>
      </c>
      <c r="R302" s="8">
        <v>0</v>
      </c>
      <c r="S302" s="52"/>
    </row>
    <row r="303" spans="1:19" ht="12.75">
      <c r="A303" s="52"/>
      <c r="B303" s="6" t="s">
        <v>4664</v>
      </c>
      <c r="C303" s="6" t="s">
        <v>4357</v>
      </c>
      <c r="D303" s="17">
        <v>10048183</v>
      </c>
      <c r="E303" s="6"/>
      <c r="F303" s="6" t="s">
        <v>189</v>
      </c>
      <c r="G303" s="6" t="s">
        <v>3595</v>
      </c>
      <c r="H303" s="6" t="s">
        <v>273</v>
      </c>
      <c r="I303" s="17">
        <v>1.8300000000000001</v>
      </c>
      <c r="J303" s="6" t="s">
        <v>930</v>
      </c>
      <c r="K303" s="6" t="s">
        <v>100</v>
      </c>
      <c r="L303" s="19">
        <v>0</v>
      </c>
      <c r="M303" s="8">
        <v>0.0785</v>
      </c>
      <c r="N303" s="7">
        <v>210.41</v>
      </c>
      <c r="O303" s="7">
        <v>9957</v>
      </c>
      <c r="P303" s="7">
        <v>20.949999999999999</v>
      </c>
      <c r="Q303" s="8">
        <v>0.00020000000000000001</v>
      </c>
      <c r="R303" s="8">
        <v>0</v>
      </c>
      <c r="S303" s="52"/>
    </row>
    <row r="304" spans="1:19" ht="12.75">
      <c r="A304" s="52"/>
      <c r="B304" s="6" t="s">
        <v>4664</v>
      </c>
      <c r="C304" s="6" t="s">
        <v>4357</v>
      </c>
      <c r="D304" s="17">
        <v>10048184</v>
      </c>
      <c r="E304" s="6"/>
      <c r="F304" s="6" t="s">
        <v>189</v>
      </c>
      <c r="G304" s="6" t="s">
        <v>3595</v>
      </c>
      <c r="H304" s="6" t="s">
        <v>273</v>
      </c>
      <c r="I304" s="17">
        <v>1.8300000000000001</v>
      </c>
      <c r="J304" s="6" t="s">
        <v>930</v>
      </c>
      <c r="K304" s="6" t="s">
        <v>100</v>
      </c>
      <c r="L304" s="19">
        <v>0</v>
      </c>
      <c r="M304" s="8">
        <v>0.0785</v>
      </c>
      <c r="N304" s="7">
        <v>330.82999999999998</v>
      </c>
      <c r="O304" s="7">
        <v>9957</v>
      </c>
      <c r="P304" s="7">
        <v>32.939999999999998</v>
      </c>
      <c r="Q304" s="8">
        <v>0.00029999999999999997</v>
      </c>
      <c r="R304" s="8">
        <v>0</v>
      </c>
      <c r="S304" s="52"/>
    </row>
    <row r="305" spans="1:19" ht="12.75">
      <c r="A305" s="52"/>
      <c r="B305" s="6" t="s">
        <v>4664</v>
      </c>
      <c r="C305" s="6" t="s">
        <v>4357</v>
      </c>
      <c r="D305" s="17">
        <v>10048185</v>
      </c>
      <c r="E305" s="6"/>
      <c r="F305" s="6" t="s">
        <v>189</v>
      </c>
      <c r="G305" s="6" t="s">
        <v>3595</v>
      </c>
      <c r="H305" s="6" t="s">
        <v>273</v>
      </c>
      <c r="I305" s="17">
        <v>1.8300000000000001</v>
      </c>
      <c r="J305" s="6" t="s">
        <v>930</v>
      </c>
      <c r="K305" s="6" t="s">
        <v>100</v>
      </c>
      <c r="L305" s="19">
        <v>0</v>
      </c>
      <c r="M305" s="8">
        <v>0.0785</v>
      </c>
      <c r="N305" s="7">
        <v>259.41000000000003</v>
      </c>
      <c r="O305" s="7">
        <v>9957</v>
      </c>
      <c r="P305" s="7">
        <v>25.829999999999998</v>
      </c>
      <c r="Q305" s="8">
        <v>0.00020000000000000001</v>
      </c>
      <c r="R305" s="8">
        <v>0</v>
      </c>
      <c r="S305" s="52"/>
    </row>
    <row r="306" spans="1:19" ht="12.75">
      <c r="A306" s="52"/>
      <c r="B306" s="6" t="s">
        <v>4664</v>
      </c>
      <c r="C306" s="6" t="s">
        <v>4357</v>
      </c>
      <c r="D306" s="17">
        <v>10048186</v>
      </c>
      <c r="E306" s="6"/>
      <c r="F306" s="6" t="s">
        <v>189</v>
      </c>
      <c r="G306" s="6" t="s">
        <v>3595</v>
      </c>
      <c r="H306" s="6" t="s">
        <v>273</v>
      </c>
      <c r="I306" s="17">
        <v>1.8300000000000001</v>
      </c>
      <c r="J306" s="6" t="s">
        <v>930</v>
      </c>
      <c r="K306" s="6" t="s">
        <v>100</v>
      </c>
      <c r="L306" s="19">
        <v>0</v>
      </c>
      <c r="M306" s="8">
        <v>0.0785</v>
      </c>
      <c r="N306" s="7">
        <v>154.53</v>
      </c>
      <c r="O306" s="7">
        <v>9957</v>
      </c>
      <c r="P306" s="7">
        <v>15.390000000000001</v>
      </c>
      <c r="Q306" s="8">
        <v>0.00010000000000000001</v>
      </c>
      <c r="R306" s="8">
        <v>0</v>
      </c>
      <c r="S306" s="52"/>
    </row>
    <row r="307" spans="1:19" ht="12.75">
      <c r="A307" s="52"/>
      <c r="B307" s="6" t="s">
        <v>4664</v>
      </c>
      <c r="C307" s="6" t="s">
        <v>4357</v>
      </c>
      <c r="D307" s="17">
        <v>10048187</v>
      </c>
      <c r="E307" s="6"/>
      <c r="F307" s="6" t="s">
        <v>189</v>
      </c>
      <c r="G307" s="6" t="s">
        <v>3582</v>
      </c>
      <c r="H307" s="6" t="s">
        <v>273</v>
      </c>
      <c r="I307" s="17">
        <v>1.8300000000000001</v>
      </c>
      <c r="J307" s="6" t="s">
        <v>930</v>
      </c>
      <c r="K307" s="6" t="s">
        <v>100</v>
      </c>
      <c r="L307" s="19">
        <v>0</v>
      </c>
      <c r="M307" s="8">
        <v>0.0785</v>
      </c>
      <c r="N307" s="7">
        <v>260.94999999999999</v>
      </c>
      <c r="O307" s="7">
        <v>9957</v>
      </c>
      <c r="P307" s="7">
        <v>25.98</v>
      </c>
      <c r="Q307" s="8">
        <v>0.00020000000000000001</v>
      </c>
      <c r="R307" s="8">
        <v>0</v>
      </c>
      <c r="S307" s="52"/>
    </row>
    <row r="308" spans="1:19" ht="12.75">
      <c r="A308" s="52"/>
      <c r="B308" s="6" t="s">
        <v>4664</v>
      </c>
      <c r="C308" s="6" t="s">
        <v>4357</v>
      </c>
      <c r="D308" s="17">
        <v>10048181</v>
      </c>
      <c r="E308" s="6"/>
      <c r="F308" s="6" t="s">
        <v>189</v>
      </c>
      <c r="G308" s="6" t="s">
        <v>3486</v>
      </c>
      <c r="H308" s="6" t="s">
        <v>273</v>
      </c>
      <c r="I308" s="17">
        <v>1.8300000000000001</v>
      </c>
      <c r="J308" s="6" t="s">
        <v>930</v>
      </c>
      <c r="K308" s="6" t="s">
        <v>100</v>
      </c>
      <c r="L308" s="23">
        <v>0.070199999999999999</v>
      </c>
      <c r="M308" s="8">
        <v>0.0785</v>
      </c>
      <c r="N308" s="7">
        <v>3318.9099999999999</v>
      </c>
      <c r="O308" s="7">
        <v>9957</v>
      </c>
      <c r="P308" s="7">
        <v>330.45999999999998</v>
      </c>
      <c r="Q308" s="8">
        <v>0.0027000000000000001</v>
      </c>
      <c r="R308" s="8">
        <v>0.00020000000000000001</v>
      </c>
      <c r="S308" s="52"/>
    </row>
    <row r="309" spans="1:19" ht="12.75">
      <c r="A309" s="52"/>
      <c r="B309" s="6" t="s">
        <v>4664</v>
      </c>
      <c r="C309" s="6" t="s">
        <v>4357</v>
      </c>
      <c r="D309" s="17">
        <v>10048188</v>
      </c>
      <c r="E309" s="6"/>
      <c r="F309" s="6" t="s">
        <v>189</v>
      </c>
      <c r="G309" s="6" t="s">
        <v>3582</v>
      </c>
      <c r="H309" s="6" t="s">
        <v>273</v>
      </c>
      <c r="I309" s="17">
        <v>1.8300000000000001</v>
      </c>
      <c r="J309" s="6" t="s">
        <v>930</v>
      </c>
      <c r="K309" s="6" t="s">
        <v>100</v>
      </c>
      <c r="L309" s="19">
        <v>0</v>
      </c>
      <c r="M309" s="8">
        <v>0.0785</v>
      </c>
      <c r="N309" s="7">
        <v>1319.23</v>
      </c>
      <c r="O309" s="7">
        <v>9957</v>
      </c>
      <c r="P309" s="7">
        <v>131.36000000000001</v>
      </c>
      <c r="Q309" s="8">
        <v>0.0011000000000000001</v>
      </c>
      <c r="R309" s="8">
        <v>0.00010000000000000001</v>
      </c>
      <c r="S309" s="52"/>
    </row>
    <row r="310" spans="1:19" ht="12.75">
      <c r="A310" s="52"/>
      <c r="B310" s="6" t="s">
        <v>4677</v>
      </c>
      <c r="C310" s="6" t="s">
        <v>4357</v>
      </c>
      <c r="D310" s="17">
        <v>10048189</v>
      </c>
      <c r="E310" s="6"/>
      <c r="F310" s="6" t="s">
        <v>189</v>
      </c>
      <c r="G310" s="6"/>
      <c r="H310" s="6" t="s">
        <v>273</v>
      </c>
      <c r="I310" s="17">
        <v>1.8300000000000001</v>
      </c>
      <c r="J310" s="6" t="s">
        <v>930</v>
      </c>
      <c r="K310" s="6" t="s">
        <v>100</v>
      </c>
      <c r="L310" s="19">
        <v>0</v>
      </c>
      <c r="M310" s="8">
        <v>0.0785</v>
      </c>
      <c r="N310" s="7">
        <v>454.95999999999998</v>
      </c>
      <c r="O310" s="7">
        <v>9957</v>
      </c>
      <c r="P310" s="7">
        <v>45.299999999999997</v>
      </c>
      <c r="Q310" s="8">
        <v>0.00040000000000000002</v>
      </c>
      <c r="R310" s="8">
        <v>0</v>
      </c>
      <c r="S310" s="52"/>
    </row>
    <row r="311" spans="1:19" ht="12.75">
      <c r="A311" s="52"/>
      <c r="B311" s="6" t="s">
        <v>4677</v>
      </c>
      <c r="C311" s="6" t="s">
        <v>4357</v>
      </c>
      <c r="D311" s="17">
        <v>10047420</v>
      </c>
      <c r="E311" s="6"/>
      <c r="F311" s="6" t="s">
        <v>189</v>
      </c>
      <c r="G311" s="6"/>
      <c r="H311" s="6" t="s">
        <v>273</v>
      </c>
      <c r="I311" s="17">
        <v>3.1099999999999999</v>
      </c>
      <c r="J311" s="6" t="s">
        <v>930</v>
      </c>
      <c r="K311" s="6" t="s">
        <v>100</v>
      </c>
      <c r="L311" s="19">
        <v>0</v>
      </c>
      <c r="M311" s="8">
        <v>0.062700000000000006</v>
      </c>
      <c r="N311" s="7">
        <v>448.02999999999997</v>
      </c>
      <c r="O311" s="7">
        <v>10005</v>
      </c>
      <c r="P311" s="7">
        <v>44.829999999999998</v>
      </c>
      <c r="Q311" s="8">
        <v>0.00040000000000000002</v>
      </c>
      <c r="R311" s="8">
        <v>0</v>
      </c>
      <c r="S311" s="52"/>
    </row>
    <row r="312" spans="1:19" ht="12.75">
      <c r="A312" s="52"/>
      <c r="B312" s="6" t="s">
        <v>4677</v>
      </c>
      <c r="C312" s="6" t="s">
        <v>4357</v>
      </c>
      <c r="D312" s="17">
        <v>10047430</v>
      </c>
      <c r="E312" s="6"/>
      <c r="F312" s="6" t="s">
        <v>189</v>
      </c>
      <c r="G312" s="6"/>
      <c r="H312" s="6" t="s">
        <v>273</v>
      </c>
      <c r="I312" s="17">
        <v>3.1099999999999999</v>
      </c>
      <c r="J312" s="6" t="s">
        <v>930</v>
      </c>
      <c r="K312" s="6" t="s">
        <v>100</v>
      </c>
      <c r="L312" s="19">
        <v>0</v>
      </c>
      <c r="M312" s="8">
        <v>0.062600000000000003</v>
      </c>
      <c r="N312" s="7">
        <v>503.99000000000001</v>
      </c>
      <c r="O312" s="7">
        <v>10006</v>
      </c>
      <c r="P312" s="7">
        <v>50.43</v>
      </c>
      <c r="Q312" s="8">
        <v>0.00040000000000000002</v>
      </c>
      <c r="R312" s="8">
        <v>0</v>
      </c>
      <c r="S312" s="52"/>
    </row>
    <row r="313" spans="1:19" ht="12.75">
      <c r="A313" s="52"/>
      <c r="B313" s="6" t="s">
        <v>4677</v>
      </c>
      <c r="C313" s="6" t="s">
        <v>4357</v>
      </c>
      <c r="D313" s="17">
        <v>10047431</v>
      </c>
      <c r="E313" s="6"/>
      <c r="F313" s="6" t="s">
        <v>189</v>
      </c>
      <c r="G313" s="6"/>
      <c r="H313" s="6" t="s">
        <v>273</v>
      </c>
      <c r="I313" s="17">
        <v>3.1099999999999999</v>
      </c>
      <c r="J313" s="6" t="s">
        <v>930</v>
      </c>
      <c r="K313" s="6" t="s">
        <v>100</v>
      </c>
      <c r="L313" s="19">
        <v>0</v>
      </c>
      <c r="M313" s="8">
        <v>0.062600000000000003</v>
      </c>
      <c r="N313" s="7">
        <v>671.26999999999998</v>
      </c>
      <c r="O313" s="7">
        <v>10006</v>
      </c>
      <c r="P313" s="7">
        <v>67.170000000000002</v>
      </c>
      <c r="Q313" s="8">
        <v>0.00059999999999999995</v>
      </c>
      <c r="R313" s="8">
        <v>0</v>
      </c>
      <c r="S313" s="52"/>
    </row>
    <row r="314" spans="1:19" ht="12.75">
      <c r="A314" s="52"/>
      <c r="B314" s="6" t="s">
        <v>4664</v>
      </c>
      <c r="C314" s="6" t="s">
        <v>4357</v>
      </c>
      <c r="D314" s="17">
        <v>10048159</v>
      </c>
      <c r="E314" s="6"/>
      <c r="F314" s="6" t="s">
        <v>189</v>
      </c>
      <c r="G314" s="6" t="s">
        <v>3582</v>
      </c>
      <c r="H314" s="6" t="s">
        <v>273</v>
      </c>
      <c r="I314" s="17">
        <v>2.7999999999999998</v>
      </c>
      <c r="J314" s="6" t="s">
        <v>930</v>
      </c>
      <c r="K314" s="6" t="s">
        <v>100</v>
      </c>
      <c r="L314" s="19">
        <v>0</v>
      </c>
      <c r="M314" s="8">
        <v>0.041700000000000001</v>
      </c>
      <c r="N314" s="7">
        <v>822.52999999999997</v>
      </c>
      <c r="O314" s="7">
        <v>10488</v>
      </c>
      <c r="P314" s="7">
        <v>86.269999999999996</v>
      </c>
      <c r="Q314" s="8">
        <v>0.00069999999999999999</v>
      </c>
      <c r="R314" s="8">
        <v>0.00010000000000000001</v>
      </c>
      <c r="S314" s="52"/>
    </row>
    <row r="315" spans="1:19" ht="12.75">
      <c r="A315" s="52"/>
      <c r="B315" s="6" t="s">
        <v>4677</v>
      </c>
      <c r="C315" s="6" t="s">
        <v>4357</v>
      </c>
      <c r="D315" s="17">
        <v>10048160</v>
      </c>
      <c r="E315" s="6"/>
      <c r="F315" s="6" t="s">
        <v>189</v>
      </c>
      <c r="G315" s="6"/>
      <c r="H315" s="6" t="s">
        <v>273</v>
      </c>
      <c r="I315" s="17">
        <v>2.7999999999999998</v>
      </c>
      <c r="J315" s="6" t="s">
        <v>930</v>
      </c>
      <c r="K315" s="6" t="s">
        <v>100</v>
      </c>
      <c r="L315" s="19">
        <v>0</v>
      </c>
      <c r="M315" s="8">
        <v>0.041700000000000001</v>
      </c>
      <c r="N315" s="7">
        <v>822.52999999999997</v>
      </c>
      <c r="O315" s="7">
        <v>10488</v>
      </c>
      <c r="P315" s="7">
        <v>86.269999999999996</v>
      </c>
      <c r="Q315" s="8">
        <v>0.00069999999999999999</v>
      </c>
      <c r="R315" s="8">
        <v>0.00010000000000000001</v>
      </c>
      <c r="S315" s="52"/>
    </row>
    <row r="316" spans="1:19" ht="12.75">
      <c r="A316" s="52"/>
      <c r="B316" s="6" t="s">
        <v>4677</v>
      </c>
      <c r="C316" s="6" t="s">
        <v>4357</v>
      </c>
      <c r="D316" s="17">
        <v>10048161</v>
      </c>
      <c r="E316" s="6"/>
      <c r="F316" s="6" t="s">
        <v>189</v>
      </c>
      <c r="G316" s="6"/>
      <c r="H316" s="6" t="s">
        <v>273</v>
      </c>
      <c r="I316" s="17">
        <v>2.7999999999999998</v>
      </c>
      <c r="J316" s="6" t="s">
        <v>930</v>
      </c>
      <c r="K316" s="6" t="s">
        <v>100</v>
      </c>
      <c r="L316" s="19">
        <v>0</v>
      </c>
      <c r="M316" s="8">
        <v>0.041700000000000001</v>
      </c>
      <c r="N316" s="7">
        <v>822.52999999999997</v>
      </c>
      <c r="O316" s="7">
        <v>10488</v>
      </c>
      <c r="P316" s="7">
        <v>86.269999999999996</v>
      </c>
      <c r="Q316" s="8">
        <v>0.00069999999999999999</v>
      </c>
      <c r="R316" s="8">
        <v>0.00010000000000000001</v>
      </c>
      <c r="S316" s="52"/>
    </row>
    <row r="317" spans="1:19" ht="12.75">
      <c r="A317" s="52"/>
      <c r="B317" s="6" t="s">
        <v>4677</v>
      </c>
      <c r="C317" s="6" t="s">
        <v>4357</v>
      </c>
      <c r="D317" s="17">
        <v>10048162</v>
      </c>
      <c r="E317" s="6"/>
      <c r="F317" s="6" t="s">
        <v>189</v>
      </c>
      <c r="G317" s="6"/>
      <c r="H317" s="6" t="s">
        <v>273</v>
      </c>
      <c r="I317" s="17">
        <v>2.7999999999999998</v>
      </c>
      <c r="J317" s="6" t="s">
        <v>930</v>
      </c>
      <c r="K317" s="6" t="s">
        <v>100</v>
      </c>
      <c r="L317" s="19">
        <v>0</v>
      </c>
      <c r="M317" s="8">
        <v>0.041700000000000001</v>
      </c>
      <c r="N317" s="7">
        <v>822.52999999999997</v>
      </c>
      <c r="O317" s="7">
        <v>10488</v>
      </c>
      <c r="P317" s="7">
        <v>86.269999999999996</v>
      </c>
      <c r="Q317" s="8">
        <v>0.00069999999999999999</v>
      </c>
      <c r="R317" s="8">
        <v>0.00010000000000000001</v>
      </c>
      <c r="S317" s="52"/>
    </row>
    <row r="318" spans="1:19" ht="12.75">
      <c r="A318" s="52"/>
      <c r="B318" s="6" t="s">
        <v>4677</v>
      </c>
      <c r="C318" s="6" t="s">
        <v>4357</v>
      </c>
      <c r="D318" s="17">
        <v>10048163</v>
      </c>
      <c r="E318" s="6"/>
      <c r="F318" s="6" t="s">
        <v>189</v>
      </c>
      <c r="G318" s="6"/>
      <c r="H318" s="6" t="s">
        <v>273</v>
      </c>
      <c r="I318" s="17">
        <v>2.7999999999999998</v>
      </c>
      <c r="J318" s="6" t="s">
        <v>930</v>
      </c>
      <c r="K318" s="6" t="s">
        <v>100</v>
      </c>
      <c r="L318" s="19">
        <v>0</v>
      </c>
      <c r="M318" s="8">
        <v>0.041700000000000001</v>
      </c>
      <c r="N318" s="7">
        <v>987.03999999999996</v>
      </c>
      <c r="O318" s="7">
        <v>10488</v>
      </c>
      <c r="P318" s="7">
        <v>103.52</v>
      </c>
      <c r="Q318" s="8">
        <v>0.00089999999999999998</v>
      </c>
      <c r="R318" s="8">
        <v>0.00010000000000000001</v>
      </c>
      <c r="S318" s="52"/>
    </row>
    <row r="319" spans="1:19" ht="12.75">
      <c r="A319" s="52"/>
      <c r="B319" s="6" t="s">
        <v>4677</v>
      </c>
      <c r="C319" s="6" t="s">
        <v>4357</v>
      </c>
      <c r="D319" s="17">
        <v>10048164</v>
      </c>
      <c r="E319" s="6"/>
      <c r="F319" s="6" t="s">
        <v>189</v>
      </c>
      <c r="G319" s="6"/>
      <c r="H319" s="6" t="s">
        <v>273</v>
      </c>
      <c r="I319" s="17">
        <v>2.7999999999999998</v>
      </c>
      <c r="J319" s="6" t="s">
        <v>930</v>
      </c>
      <c r="K319" s="6" t="s">
        <v>100</v>
      </c>
      <c r="L319" s="19">
        <v>0</v>
      </c>
      <c r="M319" s="8">
        <v>0.041700000000000001</v>
      </c>
      <c r="N319" s="7">
        <v>987.03999999999996</v>
      </c>
      <c r="O319" s="7">
        <v>10488</v>
      </c>
      <c r="P319" s="7">
        <v>103.52</v>
      </c>
      <c r="Q319" s="8">
        <v>0.00089999999999999998</v>
      </c>
      <c r="R319" s="8">
        <v>0.00010000000000000001</v>
      </c>
      <c r="S319" s="52"/>
    </row>
    <row r="320" spans="1:19" ht="12.75">
      <c r="A320" s="52"/>
      <c r="B320" s="6" t="s">
        <v>4664</v>
      </c>
      <c r="C320" s="6" t="s">
        <v>4357</v>
      </c>
      <c r="D320" s="17">
        <v>10048151</v>
      </c>
      <c r="E320" s="6"/>
      <c r="F320" s="6" t="s">
        <v>189</v>
      </c>
      <c r="G320" s="6" t="s">
        <v>4395</v>
      </c>
      <c r="H320" s="6" t="s">
        <v>273</v>
      </c>
      <c r="I320" s="17">
        <v>2.8100000000000001</v>
      </c>
      <c r="J320" s="6" t="s">
        <v>930</v>
      </c>
      <c r="K320" s="6" t="s">
        <v>100</v>
      </c>
      <c r="L320" s="19">
        <v>0</v>
      </c>
      <c r="M320" s="8">
        <v>0.041700000000000001</v>
      </c>
      <c r="N320" s="7">
        <v>822.52999999999997</v>
      </c>
      <c r="O320" s="7">
        <v>10488</v>
      </c>
      <c r="P320" s="7">
        <v>86.269999999999996</v>
      </c>
      <c r="Q320" s="8">
        <v>0.00069999999999999999</v>
      </c>
      <c r="R320" s="8">
        <v>0.00010000000000000001</v>
      </c>
      <c r="S320" s="52"/>
    </row>
    <row r="321" spans="1:19" ht="12.75">
      <c r="A321" s="52"/>
      <c r="B321" s="6" t="s">
        <v>4664</v>
      </c>
      <c r="C321" s="6" t="s">
        <v>4357</v>
      </c>
      <c r="D321" s="17">
        <v>10048152</v>
      </c>
      <c r="E321" s="6"/>
      <c r="F321" s="6" t="s">
        <v>189</v>
      </c>
      <c r="G321" s="6" t="s">
        <v>4395</v>
      </c>
      <c r="H321" s="6" t="s">
        <v>273</v>
      </c>
      <c r="I321" s="17">
        <v>2.8100000000000001</v>
      </c>
      <c r="J321" s="6" t="s">
        <v>930</v>
      </c>
      <c r="K321" s="6" t="s">
        <v>100</v>
      </c>
      <c r="L321" s="19">
        <v>0</v>
      </c>
      <c r="M321" s="8">
        <v>0.041700000000000001</v>
      </c>
      <c r="N321" s="7">
        <v>1645.06</v>
      </c>
      <c r="O321" s="7">
        <v>10488</v>
      </c>
      <c r="P321" s="7">
        <v>172.53</v>
      </c>
      <c r="Q321" s="8">
        <v>0.0014</v>
      </c>
      <c r="R321" s="8">
        <v>0.00010000000000000001</v>
      </c>
      <c r="S321" s="52"/>
    </row>
    <row r="322" spans="1:19" ht="12.75">
      <c r="A322" s="52"/>
      <c r="B322" s="6" t="s">
        <v>4664</v>
      </c>
      <c r="C322" s="6" t="s">
        <v>4357</v>
      </c>
      <c r="D322" s="17">
        <v>10048153</v>
      </c>
      <c r="E322" s="6"/>
      <c r="F322" s="6" t="s">
        <v>189</v>
      </c>
      <c r="G322" s="6" t="s">
        <v>3595</v>
      </c>
      <c r="H322" s="6" t="s">
        <v>273</v>
      </c>
      <c r="I322" s="17">
        <v>2.8100000000000001</v>
      </c>
      <c r="J322" s="6" t="s">
        <v>930</v>
      </c>
      <c r="K322" s="6" t="s">
        <v>100</v>
      </c>
      <c r="L322" s="19">
        <v>0</v>
      </c>
      <c r="M322" s="8">
        <v>0.041700000000000001</v>
      </c>
      <c r="N322" s="7">
        <v>822.52999999999997</v>
      </c>
      <c r="O322" s="7">
        <v>10488</v>
      </c>
      <c r="P322" s="7">
        <v>86.269999999999996</v>
      </c>
      <c r="Q322" s="8">
        <v>0.00069999999999999999</v>
      </c>
      <c r="R322" s="8">
        <v>0.00010000000000000001</v>
      </c>
      <c r="S322" s="52"/>
    </row>
    <row r="323" spans="1:19" ht="12.75">
      <c r="A323" s="52"/>
      <c r="B323" s="6" t="s">
        <v>4664</v>
      </c>
      <c r="C323" s="6" t="s">
        <v>4357</v>
      </c>
      <c r="D323" s="17">
        <v>10048154</v>
      </c>
      <c r="E323" s="6"/>
      <c r="F323" s="6" t="s">
        <v>189</v>
      </c>
      <c r="G323" s="6" t="s">
        <v>3595</v>
      </c>
      <c r="H323" s="6" t="s">
        <v>273</v>
      </c>
      <c r="I323" s="17">
        <v>2.8100000000000001</v>
      </c>
      <c r="J323" s="6" t="s">
        <v>930</v>
      </c>
      <c r="K323" s="6" t="s">
        <v>100</v>
      </c>
      <c r="L323" s="19">
        <v>0</v>
      </c>
      <c r="M323" s="8">
        <v>0.041700000000000001</v>
      </c>
      <c r="N323" s="7">
        <v>822.52999999999997</v>
      </c>
      <c r="O323" s="7">
        <v>10488</v>
      </c>
      <c r="P323" s="7">
        <v>86.269999999999996</v>
      </c>
      <c r="Q323" s="8">
        <v>0.00069999999999999999</v>
      </c>
      <c r="R323" s="8">
        <v>0.00010000000000000001</v>
      </c>
      <c r="S323" s="52"/>
    </row>
    <row r="324" spans="1:19" ht="12.75">
      <c r="A324" s="52"/>
      <c r="B324" s="6" t="s">
        <v>4664</v>
      </c>
      <c r="C324" s="6" t="s">
        <v>4357</v>
      </c>
      <c r="D324" s="17">
        <v>1004815</v>
      </c>
      <c r="E324" s="6"/>
      <c r="F324" s="6" t="s">
        <v>189</v>
      </c>
      <c r="G324" s="6" t="s">
        <v>3486</v>
      </c>
      <c r="H324" s="6" t="s">
        <v>273</v>
      </c>
      <c r="I324" s="17">
        <v>2.8100000000000001</v>
      </c>
      <c r="J324" s="6" t="s">
        <v>930</v>
      </c>
      <c r="K324" s="6" t="s">
        <v>100</v>
      </c>
      <c r="L324" s="23">
        <v>0.057200000000000001</v>
      </c>
      <c r="M324" s="8">
        <v>0.041700000000000001</v>
      </c>
      <c r="N324" s="7">
        <v>1388.0799999999999</v>
      </c>
      <c r="O324" s="7">
        <v>10488</v>
      </c>
      <c r="P324" s="7">
        <v>145.58000000000001</v>
      </c>
      <c r="Q324" s="8">
        <v>0.0011999999999999999</v>
      </c>
      <c r="R324" s="8">
        <v>0.00010000000000000001</v>
      </c>
      <c r="S324" s="52"/>
    </row>
    <row r="325" spans="1:19" ht="12.75">
      <c r="A325" s="52"/>
      <c r="B325" s="6" t="s">
        <v>4664</v>
      </c>
      <c r="C325" s="6" t="s">
        <v>4357</v>
      </c>
      <c r="D325" s="17">
        <v>10048155</v>
      </c>
      <c r="E325" s="6"/>
      <c r="F325" s="6" t="s">
        <v>189</v>
      </c>
      <c r="G325" s="6" t="s">
        <v>3595</v>
      </c>
      <c r="H325" s="6" t="s">
        <v>273</v>
      </c>
      <c r="I325" s="17">
        <v>2.8100000000000001</v>
      </c>
      <c r="J325" s="6" t="s">
        <v>930</v>
      </c>
      <c r="K325" s="6" t="s">
        <v>100</v>
      </c>
      <c r="L325" s="19">
        <v>0</v>
      </c>
      <c r="M325" s="8">
        <v>0.041700000000000001</v>
      </c>
      <c r="N325" s="7">
        <v>1151.54</v>
      </c>
      <c r="O325" s="7">
        <v>10488</v>
      </c>
      <c r="P325" s="7">
        <v>120.77</v>
      </c>
      <c r="Q325" s="8">
        <v>0.001</v>
      </c>
      <c r="R325" s="8">
        <v>0.00010000000000000001</v>
      </c>
      <c r="S325" s="52"/>
    </row>
    <row r="326" spans="1:19" ht="12.75">
      <c r="A326" s="52"/>
      <c r="B326" s="6" t="s">
        <v>4664</v>
      </c>
      <c r="C326" s="6" t="s">
        <v>4357</v>
      </c>
      <c r="D326" s="17">
        <v>10048156</v>
      </c>
      <c r="E326" s="6"/>
      <c r="F326" s="6" t="s">
        <v>189</v>
      </c>
      <c r="G326" s="6" t="s">
        <v>3582</v>
      </c>
      <c r="H326" s="6" t="s">
        <v>273</v>
      </c>
      <c r="I326" s="17">
        <v>2.7999999999999998</v>
      </c>
      <c r="J326" s="6" t="s">
        <v>930</v>
      </c>
      <c r="K326" s="6" t="s">
        <v>100</v>
      </c>
      <c r="L326" s="19">
        <v>0</v>
      </c>
      <c r="M326" s="8">
        <v>0.041700000000000001</v>
      </c>
      <c r="N326" s="7">
        <v>822.52999999999997</v>
      </c>
      <c r="O326" s="7">
        <v>10488</v>
      </c>
      <c r="P326" s="7">
        <v>86.269999999999996</v>
      </c>
      <c r="Q326" s="8">
        <v>0.00069999999999999999</v>
      </c>
      <c r="R326" s="8">
        <v>0.00010000000000000001</v>
      </c>
      <c r="S326" s="52"/>
    </row>
    <row r="327" spans="1:19" ht="12.75">
      <c r="A327" s="52"/>
      <c r="B327" s="6" t="s">
        <v>4664</v>
      </c>
      <c r="C327" s="6" t="s">
        <v>4357</v>
      </c>
      <c r="D327" s="17">
        <v>10048157</v>
      </c>
      <c r="E327" s="6"/>
      <c r="F327" s="6" t="s">
        <v>189</v>
      </c>
      <c r="G327" s="6" t="s">
        <v>3582</v>
      </c>
      <c r="H327" s="6" t="s">
        <v>273</v>
      </c>
      <c r="I327" s="17">
        <v>2.7999999999999998</v>
      </c>
      <c r="J327" s="6" t="s">
        <v>930</v>
      </c>
      <c r="K327" s="6" t="s">
        <v>100</v>
      </c>
      <c r="L327" s="19">
        <v>0</v>
      </c>
      <c r="M327" s="8">
        <v>0.041700000000000001</v>
      </c>
      <c r="N327" s="7">
        <v>822.52999999999997</v>
      </c>
      <c r="O327" s="7">
        <v>10488</v>
      </c>
      <c r="P327" s="7">
        <v>86.269999999999996</v>
      </c>
      <c r="Q327" s="8">
        <v>0.00069999999999999999</v>
      </c>
      <c r="R327" s="8">
        <v>0.00010000000000000001</v>
      </c>
      <c r="S327" s="52"/>
    </row>
    <row r="328" spans="1:19" ht="12.75">
      <c r="A328" s="52"/>
      <c r="B328" s="6" t="s">
        <v>4664</v>
      </c>
      <c r="C328" s="6" t="s">
        <v>4357</v>
      </c>
      <c r="D328" s="17">
        <v>10048158</v>
      </c>
      <c r="E328" s="6"/>
      <c r="F328" s="6" t="s">
        <v>189</v>
      </c>
      <c r="G328" s="6" t="s">
        <v>3582</v>
      </c>
      <c r="H328" s="6" t="s">
        <v>273</v>
      </c>
      <c r="I328" s="17">
        <v>2.7999999999999998</v>
      </c>
      <c r="J328" s="6" t="s">
        <v>930</v>
      </c>
      <c r="K328" s="6" t="s">
        <v>100</v>
      </c>
      <c r="L328" s="19">
        <v>0</v>
      </c>
      <c r="M328" s="8">
        <v>0.041700000000000001</v>
      </c>
      <c r="N328" s="7">
        <v>1151.54</v>
      </c>
      <c r="O328" s="7">
        <v>10488</v>
      </c>
      <c r="P328" s="7">
        <v>120.77</v>
      </c>
      <c r="Q328" s="8">
        <v>0.001</v>
      </c>
      <c r="R328" s="8">
        <v>0.00010000000000000001</v>
      </c>
      <c r="S328" s="52"/>
    </row>
    <row r="329" spans="1:19" ht="12.75">
      <c r="A329" s="52"/>
      <c r="B329" s="6" t="s">
        <v>4664</v>
      </c>
      <c r="C329" s="6" t="s">
        <v>4357</v>
      </c>
      <c r="D329" s="17">
        <v>10047110</v>
      </c>
      <c r="E329" s="6"/>
      <c r="F329" s="6" t="s">
        <v>189</v>
      </c>
      <c r="G329" s="6" t="s">
        <v>3486</v>
      </c>
      <c r="H329" s="6" t="s">
        <v>273</v>
      </c>
      <c r="I329" s="17">
        <v>1.9299999999999999</v>
      </c>
      <c r="J329" s="6" t="s">
        <v>930</v>
      </c>
      <c r="K329" s="6" t="s">
        <v>100</v>
      </c>
      <c r="L329" s="23">
        <v>0.0693</v>
      </c>
      <c r="M329" s="8">
        <v>0.033500000000000002</v>
      </c>
      <c r="N329" s="7">
        <v>15592.290000000001</v>
      </c>
      <c r="O329" s="7">
        <v>10729</v>
      </c>
      <c r="P329" s="7">
        <v>1672.9000000000001</v>
      </c>
      <c r="Q329" s="8">
        <v>0.0138</v>
      </c>
      <c r="R329" s="8">
        <v>0.001</v>
      </c>
      <c r="S329" s="52"/>
    </row>
    <row r="330" spans="1:19" ht="12.75">
      <c r="A330" s="52"/>
      <c r="B330" s="6" t="s">
        <v>4665</v>
      </c>
      <c r="C330" s="6" t="s">
        <v>4357</v>
      </c>
      <c r="D330" s="17">
        <v>2004712</v>
      </c>
      <c r="E330" s="18"/>
      <c r="F330" s="6" t="s">
        <v>189</v>
      </c>
      <c r="G330" s="6" t="s">
        <v>4274</v>
      </c>
      <c r="H330" s="6" t="s">
        <v>273</v>
      </c>
      <c r="I330" s="17">
        <v>0.81999999999999995</v>
      </c>
      <c r="J330" s="6" t="s">
        <v>930</v>
      </c>
      <c r="K330" s="6" t="s">
        <v>100</v>
      </c>
      <c r="L330" s="23">
        <v>0.060299999999999999</v>
      </c>
      <c r="M330" s="8">
        <v>0.073800000000000004</v>
      </c>
      <c r="N330" s="7">
        <v>19518</v>
      </c>
      <c r="O330" s="7">
        <v>9947</v>
      </c>
      <c r="P330" s="7">
        <v>1941.46</v>
      </c>
      <c r="Q330" s="8">
        <v>0.016</v>
      </c>
      <c r="R330" s="8">
        <v>0.0011999999999999999</v>
      </c>
      <c r="S330" s="52"/>
    </row>
    <row r="331" spans="1:19" ht="12.75">
      <c r="A331" s="52"/>
      <c r="B331" s="6" t="s">
        <v>4665</v>
      </c>
      <c r="C331" s="6" t="s">
        <v>4357</v>
      </c>
      <c r="D331" s="17">
        <v>10048341</v>
      </c>
      <c r="E331" s="18"/>
      <c r="F331" s="6" t="s">
        <v>189</v>
      </c>
      <c r="G331" s="6" t="s">
        <v>3595</v>
      </c>
      <c r="H331" s="6" t="s">
        <v>273</v>
      </c>
      <c r="I331" s="17">
        <v>2.6899999999999999</v>
      </c>
      <c r="J331" s="6" t="s">
        <v>930</v>
      </c>
      <c r="K331" s="6" t="s">
        <v>44</v>
      </c>
      <c r="L331" s="19">
        <v>0</v>
      </c>
      <c r="M331" s="8">
        <v>0.098599999999999993</v>
      </c>
      <c r="N331" s="7">
        <v>148.52000000000001</v>
      </c>
      <c r="O331" s="7">
        <v>9943</v>
      </c>
      <c r="P331" s="7">
        <v>46.899999999999999</v>
      </c>
      <c r="Q331" s="8">
        <v>0.00040000000000000002</v>
      </c>
      <c r="R331" s="8">
        <v>0</v>
      </c>
      <c r="S331" s="52"/>
    </row>
    <row r="332" spans="1:19" ht="12.75">
      <c r="A332" s="52"/>
      <c r="B332" s="6" t="s">
        <v>4665</v>
      </c>
      <c r="C332" s="6" t="s">
        <v>4357</v>
      </c>
      <c r="D332" s="17">
        <v>10048342</v>
      </c>
      <c r="E332" s="18"/>
      <c r="F332" s="6" t="s">
        <v>189</v>
      </c>
      <c r="G332" s="6" t="s">
        <v>3595</v>
      </c>
      <c r="H332" s="6" t="s">
        <v>273</v>
      </c>
      <c r="I332" s="17">
        <v>2.6899999999999999</v>
      </c>
      <c r="J332" s="6" t="s">
        <v>930</v>
      </c>
      <c r="K332" s="6" t="s">
        <v>44</v>
      </c>
      <c r="L332" s="19">
        <v>0</v>
      </c>
      <c r="M332" s="8">
        <v>0.098599999999999993</v>
      </c>
      <c r="N332" s="7">
        <v>297.04000000000002</v>
      </c>
      <c r="O332" s="7">
        <v>9943</v>
      </c>
      <c r="P332" s="7">
        <v>93.799999999999997</v>
      </c>
      <c r="Q332" s="8">
        <v>0.00080000000000000004</v>
      </c>
      <c r="R332" s="8">
        <v>0.00010000000000000001</v>
      </c>
      <c r="S332" s="52"/>
    </row>
    <row r="333" spans="1:19" ht="12.75">
      <c r="A333" s="52"/>
      <c r="B333" s="6" t="s">
        <v>4665</v>
      </c>
      <c r="C333" s="6" t="s">
        <v>4357</v>
      </c>
      <c r="D333" s="17">
        <v>10048340</v>
      </c>
      <c r="E333" s="18"/>
      <c r="F333" s="6" t="s">
        <v>189</v>
      </c>
      <c r="G333" s="6" t="s">
        <v>3595</v>
      </c>
      <c r="H333" s="6" t="s">
        <v>273</v>
      </c>
      <c r="I333" s="17">
        <v>2.6899999999999999</v>
      </c>
      <c r="J333" s="6" t="s">
        <v>930</v>
      </c>
      <c r="K333" s="6" t="s">
        <v>44</v>
      </c>
      <c r="L333" s="19">
        <v>0</v>
      </c>
      <c r="M333" s="8">
        <v>0.098599999999999993</v>
      </c>
      <c r="N333" s="7">
        <v>362.55000000000001</v>
      </c>
      <c r="O333" s="7">
        <v>9943</v>
      </c>
      <c r="P333" s="7">
        <v>114.49</v>
      </c>
      <c r="Q333" s="8">
        <v>0.00089999999999999998</v>
      </c>
      <c r="R333" s="8">
        <v>0.00010000000000000001</v>
      </c>
      <c r="S333" s="52"/>
    </row>
    <row r="334" spans="1:19" ht="12.75">
      <c r="A334" s="52"/>
      <c r="B334" s="6" t="s">
        <v>4666</v>
      </c>
      <c r="C334" s="6" t="s">
        <v>4357</v>
      </c>
      <c r="D334" s="17">
        <v>10046817</v>
      </c>
      <c r="E334" s="18"/>
      <c r="F334" s="6" t="s">
        <v>189</v>
      </c>
      <c r="G334" s="6" t="s">
        <v>4437</v>
      </c>
      <c r="H334" s="6" t="s">
        <v>273</v>
      </c>
      <c r="I334" s="17">
        <v>0.46999999999999997</v>
      </c>
      <c r="J334" s="6" t="s">
        <v>919</v>
      </c>
      <c r="K334" s="6" t="s">
        <v>44</v>
      </c>
      <c r="L334" s="23">
        <v>0.055500000000000001</v>
      </c>
      <c r="M334" s="8">
        <v>0.1265</v>
      </c>
      <c r="N334" s="7">
        <v>101.8</v>
      </c>
      <c r="O334" s="7">
        <v>9751</v>
      </c>
      <c r="P334" s="7">
        <v>31.530000000000001</v>
      </c>
      <c r="Q334" s="8">
        <v>0.00029999999999999997</v>
      </c>
      <c r="R334" s="8">
        <v>0</v>
      </c>
      <c r="S334" s="52"/>
    </row>
    <row r="335" spans="1:19" ht="12.75">
      <c r="A335" s="52"/>
      <c r="B335" s="6" t="s">
        <v>4666</v>
      </c>
      <c r="C335" s="6" t="s">
        <v>4357</v>
      </c>
      <c r="D335" s="17">
        <v>10046818</v>
      </c>
      <c r="E335" s="18"/>
      <c r="F335" s="6" t="s">
        <v>189</v>
      </c>
      <c r="G335" s="6" t="s">
        <v>4421</v>
      </c>
      <c r="H335" s="6" t="s">
        <v>273</v>
      </c>
      <c r="I335" s="17">
        <v>0.46999999999999997</v>
      </c>
      <c r="J335" s="6" t="s">
        <v>919</v>
      </c>
      <c r="K335" s="6" t="s">
        <v>44</v>
      </c>
      <c r="L335" s="23">
        <v>0.055500000000000001</v>
      </c>
      <c r="M335" s="8">
        <v>0.1265</v>
      </c>
      <c r="N335" s="7">
        <v>101.01000000000001</v>
      </c>
      <c r="O335" s="7">
        <v>9751</v>
      </c>
      <c r="P335" s="7">
        <v>31.280000000000001</v>
      </c>
      <c r="Q335" s="8">
        <v>0.00029999999999999997</v>
      </c>
      <c r="R335" s="8">
        <v>0</v>
      </c>
      <c r="S335" s="52"/>
    </row>
    <row r="336" spans="1:19" ht="12.75">
      <c r="A336" s="52"/>
      <c r="B336" s="6" t="s">
        <v>4666</v>
      </c>
      <c r="C336" s="6" t="s">
        <v>4357</v>
      </c>
      <c r="D336" s="17">
        <v>10046819</v>
      </c>
      <c r="E336" s="18"/>
      <c r="F336" s="6" t="s">
        <v>189</v>
      </c>
      <c r="G336" s="6" t="s">
        <v>4222</v>
      </c>
      <c r="H336" s="6" t="s">
        <v>273</v>
      </c>
      <c r="I336" s="17">
        <v>0.46999999999999997</v>
      </c>
      <c r="J336" s="6" t="s">
        <v>919</v>
      </c>
      <c r="K336" s="6" t="s">
        <v>44</v>
      </c>
      <c r="L336" s="23">
        <v>0.055500000000000001</v>
      </c>
      <c r="M336" s="8">
        <v>0.1265</v>
      </c>
      <c r="N336" s="7">
        <v>113.42</v>
      </c>
      <c r="O336" s="7">
        <v>9751</v>
      </c>
      <c r="P336" s="7">
        <v>35.130000000000003</v>
      </c>
      <c r="Q336" s="8">
        <v>0.00029999999999999997</v>
      </c>
      <c r="R336" s="8">
        <v>0</v>
      </c>
      <c r="S336" s="52"/>
    </row>
    <row r="337" spans="1:19" ht="12.75">
      <c r="A337" s="52"/>
      <c r="B337" s="6" t="s">
        <v>4666</v>
      </c>
      <c r="C337" s="6" t="s">
        <v>4357</v>
      </c>
      <c r="D337" s="17">
        <v>10046820</v>
      </c>
      <c r="E337" s="18"/>
      <c r="F337" s="6" t="s">
        <v>189</v>
      </c>
      <c r="G337" s="6" t="s">
        <v>3486</v>
      </c>
      <c r="H337" s="6" t="s">
        <v>273</v>
      </c>
      <c r="I337" s="17">
        <v>0.46999999999999997</v>
      </c>
      <c r="J337" s="6" t="s">
        <v>919</v>
      </c>
      <c r="K337" s="6" t="s">
        <v>44</v>
      </c>
      <c r="L337" s="23">
        <v>0.055500000000000001</v>
      </c>
      <c r="M337" s="8">
        <v>0.1265</v>
      </c>
      <c r="N337" s="7">
        <v>91.209999999999994</v>
      </c>
      <c r="O337" s="7">
        <v>9751</v>
      </c>
      <c r="P337" s="7">
        <v>28.25</v>
      </c>
      <c r="Q337" s="8">
        <v>0.00020000000000000001</v>
      </c>
      <c r="R337" s="8">
        <v>0</v>
      </c>
      <c r="S337" s="52"/>
    </row>
    <row r="338" spans="1:19" ht="12.75">
      <c r="A338" s="52"/>
      <c r="B338" s="6" t="s">
        <v>4666</v>
      </c>
      <c r="C338" s="6" t="s">
        <v>4357</v>
      </c>
      <c r="D338" s="17">
        <v>10046821</v>
      </c>
      <c r="E338" s="18"/>
      <c r="F338" s="6" t="s">
        <v>189</v>
      </c>
      <c r="G338" s="6" t="s">
        <v>4395</v>
      </c>
      <c r="H338" s="6" t="s">
        <v>273</v>
      </c>
      <c r="I338" s="17">
        <v>0.46999999999999997</v>
      </c>
      <c r="J338" s="6" t="s">
        <v>919</v>
      </c>
      <c r="K338" s="6" t="s">
        <v>44</v>
      </c>
      <c r="L338" s="19">
        <v>0</v>
      </c>
      <c r="M338" s="8">
        <v>0.1265</v>
      </c>
      <c r="N338" s="7">
        <v>55.719999999999999</v>
      </c>
      <c r="O338" s="7">
        <v>9751</v>
      </c>
      <c r="P338" s="7">
        <v>17.260000000000002</v>
      </c>
      <c r="Q338" s="8">
        <v>0.00010000000000000001</v>
      </c>
      <c r="R338" s="8">
        <v>0</v>
      </c>
      <c r="S338" s="52"/>
    </row>
    <row r="339" spans="1:19" ht="12.75">
      <c r="A339" s="52"/>
      <c r="B339" s="6" t="s">
        <v>4666</v>
      </c>
      <c r="C339" s="6" t="s">
        <v>4357</v>
      </c>
      <c r="D339" s="17">
        <v>10046822</v>
      </c>
      <c r="E339" s="18"/>
      <c r="F339" s="6" t="s">
        <v>189</v>
      </c>
      <c r="G339" s="6" t="s">
        <v>3595</v>
      </c>
      <c r="H339" s="6" t="s">
        <v>273</v>
      </c>
      <c r="I339" s="17">
        <v>0.46999999999999997</v>
      </c>
      <c r="J339" s="6" t="s">
        <v>919</v>
      </c>
      <c r="K339" s="6" t="s">
        <v>44</v>
      </c>
      <c r="L339" s="19">
        <v>0</v>
      </c>
      <c r="M339" s="8">
        <v>0.124</v>
      </c>
      <c r="N339" s="7">
        <v>46.340000000000003</v>
      </c>
      <c r="O339" s="7">
        <v>9751</v>
      </c>
      <c r="P339" s="7">
        <v>14.35</v>
      </c>
      <c r="Q339" s="8">
        <v>0.00010000000000000001</v>
      </c>
      <c r="R339" s="8">
        <v>0</v>
      </c>
      <c r="S339" s="52"/>
    </row>
    <row r="340" spans="1:19" ht="12.75">
      <c r="A340" s="52"/>
      <c r="B340" s="6" t="s">
        <v>4666</v>
      </c>
      <c r="C340" s="6" t="s">
        <v>4357</v>
      </c>
      <c r="D340" s="17">
        <v>10046823</v>
      </c>
      <c r="E340" s="18"/>
      <c r="F340" s="6" t="s">
        <v>189</v>
      </c>
      <c r="G340" s="6" t="s">
        <v>3582</v>
      </c>
      <c r="H340" s="6" t="s">
        <v>273</v>
      </c>
      <c r="I340" s="17">
        <v>0.46999999999999997</v>
      </c>
      <c r="J340" s="6" t="s">
        <v>919</v>
      </c>
      <c r="K340" s="6" t="s">
        <v>44</v>
      </c>
      <c r="L340" s="19">
        <v>0</v>
      </c>
      <c r="M340" s="8">
        <v>0.1265</v>
      </c>
      <c r="N340" s="7">
        <v>45.359999999999999</v>
      </c>
      <c r="O340" s="7">
        <v>9751</v>
      </c>
      <c r="P340" s="7">
        <v>14.050000000000001</v>
      </c>
      <c r="Q340" s="8">
        <v>0.00010000000000000001</v>
      </c>
      <c r="R340" s="8">
        <v>0</v>
      </c>
      <c r="S340" s="52"/>
    </row>
    <row r="341" spans="1:19" ht="12.75">
      <c r="A341" s="52"/>
      <c r="B341" s="6" t="s">
        <v>4666</v>
      </c>
      <c r="C341" s="6" t="s">
        <v>4357</v>
      </c>
      <c r="D341" s="17">
        <v>10046824</v>
      </c>
      <c r="E341" s="18"/>
      <c r="F341" s="6" t="s">
        <v>189</v>
      </c>
      <c r="G341" s="6"/>
      <c r="H341" s="6" t="s">
        <v>273</v>
      </c>
      <c r="I341" s="17">
        <v>0.46999999999999997</v>
      </c>
      <c r="J341" s="6" t="s">
        <v>919</v>
      </c>
      <c r="K341" s="6" t="s">
        <v>44</v>
      </c>
      <c r="L341" s="19">
        <v>0</v>
      </c>
      <c r="M341" s="8">
        <v>0.37940000000000002</v>
      </c>
      <c r="N341" s="7">
        <v>44.950000000000003</v>
      </c>
      <c r="O341" s="7">
        <v>9751</v>
      </c>
      <c r="P341" s="7">
        <v>13.92</v>
      </c>
      <c r="Q341" s="8">
        <v>0.00010000000000000001</v>
      </c>
      <c r="R341" s="8">
        <v>0</v>
      </c>
      <c r="S341" s="52"/>
    </row>
    <row r="342" spans="1:19" ht="12.75">
      <c r="A342" s="52"/>
      <c r="B342" s="6" t="s">
        <v>4666</v>
      </c>
      <c r="C342" s="6" t="s">
        <v>4357</v>
      </c>
      <c r="D342" s="17">
        <v>10046825</v>
      </c>
      <c r="E342" s="18"/>
      <c r="F342" s="6" t="s">
        <v>189</v>
      </c>
      <c r="G342" s="6"/>
      <c r="H342" s="6" t="s">
        <v>273</v>
      </c>
      <c r="I342" s="17">
        <v>0.46999999999999997</v>
      </c>
      <c r="J342" s="6" t="s">
        <v>919</v>
      </c>
      <c r="K342" s="6" t="s">
        <v>44</v>
      </c>
      <c r="L342" s="19">
        <v>0</v>
      </c>
      <c r="M342" s="8">
        <v>0.1265</v>
      </c>
      <c r="N342" s="7">
        <v>28.649999999999999</v>
      </c>
      <c r="O342" s="7">
        <v>9751</v>
      </c>
      <c r="P342" s="7">
        <v>8.8699999999999992</v>
      </c>
      <c r="Q342" s="8">
        <v>0.00010000000000000001</v>
      </c>
      <c r="R342" s="8">
        <v>0</v>
      </c>
      <c r="S342" s="52"/>
    </row>
    <row r="343" spans="1:19" ht="12.75">
      <c r="A343" s="52"/>
      <c r="B343" s="6" t="s">
        <v>4666</v>
      </c>
      <c r="C343" s="6" t="s">
        <v>4357</v>
      </c>
      <c r="D343" s="17">
        <v>10046790</v>
      </c>
      <c r="E343" s="18"/>
      <c r="F343" s="6" t="s">
        <v>189</v>
      </c>
      <c r="G343" s="6" t="s">
        <v>3420</v>
      </c>
      <c r="H343" s="6" t="s">
        <v>273</v>
      </c>
      <c r="I343" s="17">
        <v>0.46999999999999997</v>
      </c>
      <c r="J343" s="6" t="s">
        <v>919</v>
      </c>
      <c r="K343" s="6" t="s">
        <v>44</v>
      </c>
      <c r="L343" s="23">
        <v>0.055500000000000001</v>
      </c>
      <c r="M343" s="8">
        <v>0.12640000000000001</v>
      </c>
      <c r="N343" s="7">
        <v>1404.73</v>
      </c>
      <c r="O343" s="7">
        <v>9751</v>
      </c>
      <c r="P343" s="7">
        <v>435.02999999999997</v>
      </c>
      <c r="Q343" s="8">
        <v>0.0035999999999999999</v>
      </c>
      <c r="R343" s="8">
        <v>0.00029999999999999997</v>
      </c>
      <c r="S343" s="52"/>
    </row>
    <row r="344" spans="1:19" ht="12.75">
      <c r="A344" s="52"/>
      <c r="B344" s="6" t="s">
        <v>4662</v>
      </c>
      <c r="C344" s="6" t="s">
        <v>4357</v>
      </c>
      <c r="D344" s="17">
        <v>707775961</v>
      </c>
      <c r="E344" s="18"/>
      <c r="F344" s="6" t="s">
        <v>189</v>
      </c>
      <c r="G344" s="6"/>
      <c r="H344" s="6" t="s">
        <v>273</v>
      </c>
      <c r="I344" s="17">
        <v>0</v>
      </c>
      <c r="J344" s="6" t="s">
        <v>919</v>
      </c>
      <c r="K344" s="6" t="s">
        <v>44</v>
      </c>
      <c r="L344" s="19">
        <v>0</v>
      </c>
      <c r="M344" s="8">
        <v>0</v>
      </c>
      <c r="N344" s="7">
        <v>6.1600000000000001</v>
      </c>
      <c r="O344" s="7">
        <v>10000</v>
      </c>
      <c r="P344" s="7">
        <v>1.96</v>
      </c>
      <c r="Q344" s="8">
        <v>0</v>
      </c>
      <c r="R344" s="8">
        <v>0</v>
      </c>
      <c r="S344" s="52"/>
    </row>
    <row r="345" spans="1:19" ht="12.75">
      <c r="A345" s="52"/>
      <c r="B345" s="6" t="s">
        <v>4666</v>
      </c>
      <c r="C345" s="6" t="s">
        <v>4357</v>
      </c>
      <c r="D345" s="17">
        <v>707775987</v>
      </c>
      <c r="E345" s="18"/>
      <c r="F345" s="6" t="s">
        <v>189</v>
      </c>
      <c r="G345" s="6"/>
      <c r="H345" s="6" t="s">
        <v>273</v>
      </c>
      <c r="I345" s="17">
        <v>0.46999999999999997</v>
      </c>
      <c r="J345" s="6" t="s">
        <v>919</v>
      </c>
      <c r="K345" s="6" t="s">
        <v>44</v>
      </c>
      <c r="L345" s="19">
        <v>0</v>
      </c>
      <c r="M345" s="8">
        <v>0.0683</v>
      </c>
      <c r="N345" s="7">
        <v>0.93999999999999995</v>
      </c>
      <c r="O345" s="7">
        <v>10000</v>
      </c>
      <c r="P345" s="7">
        <v>0.29999999999999999</v>
      </c>
      <c r="Q345" s="8">
        <v>0</v>
      </c>
      <c r="R345" s="8">
        <v>0</v>
      </c>
      <c r="S345" s="52"/>
    </row>
    <row r="346" spans="1:19" ht="12.75">
      <c r="A346" s="52"/>
      <c r="B346" s="6" t="s">
        <v>4658</v>
      </c>
      <c r="C346" s="6" t="s">
        <v>4357</v>
      </c>
      <c r="D346" s="17">
        <v>1004851</v>
      </c>
      <c r="E346" s="6"/>
      <c r="F346" s="6" t="s">
        <v>189</v>
      </c>
      <c r="G346" s="6"/>
      <c r="H346" s="6"/>
      <c r="I346" s="17">
        <v>3.9900000000000002</v>
      </c>
      <c r="J346" s="6" t="s">
        <v>895</v>
      </c>
      <c r="K346" s="6" t="s">
        <v>49</v>
      </c>
      <c r="L346" s="19">
        <v>0</v>
      </c>
      <c r="M346" s="8">
        <v>0.031</v>
      </c>
      <c r="N346" s="7">
        <v>83.989999999999995</v>
      </c>
      <c r="O346" s="7">
        <v>10061</v>
      </c>
      <c r="P346" s="7">
        <v>29.780000000000001</v>
      </c>
      <c r="Q346" s="8">
        <v>0.00020000000000000001</v>
      </c>
      <c r="R346" s="8">
        <v>0</v>
      </c>
      <c r="S346" s="52"/>
    </row>
    <row r="347" spans="1:19" ht="12.75">
      <c r="A347" s="52"/>
      <c r="B347" s="6" t="s">
        <v>4679</v>
      </c>
      <c r="C347" s="6" t="s">
        <v>4357</v>
      </c>
      <c r="D347" s="17">
        <v>10048512</v>
      </c>
      <c r="E347" s="6"/>
      <c r="F347" s="6" t="s">
        <v>189</v>
      </c>
      <c r="G347" s="6"/>
      <c r="H347" s="6"/>
      <c r="I347" s="17">
        <v>4.0199999999999996</v>
      </c>
      <c r="J347" s="6" t="s">
        <v>895</v>
      </c>
      <c r="K347" s="6" t="s">
        <v>49</v>
      </c>
      <c r="L347" s="19">
        <v>0</v>
      </c>
      <c r="M347" s="8">
        <v>0.0309</v>
      </c>
      <c r="N347" s="7">
        <v>33.600000000000001</v>
      </c>
      <c r="O347" s="7">
        <v>9998</v>
      </c>
      <c r="P347" s="7">
        <v>11.84</v>
      </c>
      <c r="Q347" s="8">
        <v>0.00010000000000000001</v>
      </c>
      <c r="R347" s="8">
        <v>0</v>
      </c>
      <c r="S347" s="52"/>
    </row>
    <row r="348" spans="1:19" ht="12.75">
      <c r="A348" s="52"/>
      <c r="B348" s="6" t="s">
        <v>4679</v>
      </c>
      <c r="C348" s="6" t="s">
        <v>4357</v>
      </c>
      <c r="D348" s="17">
        <v>1004851</v>
      </c>
      <c r="E348" s="18"/>
      <c r="F348" s="6" t="s">
        <v>189</v>
      </c>
      <c r="G348" s="6" t="s">
        <v>3582</v>
      </c>
      <c r="H348" s="6"/>
      <c r="I348" s="17">
        <v>3.9399999999999999</v>
      </c>
      <c r="J348" s="6" t="s">
        <v>895</v>
      </c>
      <c r="K348" s="6" t="s">
        <v>44</v>
      </c>
      <c r="L348" s="19">
        <v>0</v>
      </c>
      <c r="M348" s="8">
        <v>0.036900000000000002</v>
      </c>
      <c r="N348" s="7">
        <v>5221.8400000000001</v>
      </c>
      <c r="O348" s="7">
        <v>10089</v>
      </c>
      <c r="P348" s="7">
        <v>1673.22</v>
      </c>
      <c r="Q348" s="8">
        <v>0.0138</v>
      </c>
      <c r="R348" s="8">
        <v>0.001</v>
      </c>
      <c r="S348" s="52"/>
    </row>
    <row r="349" spans="1:19" ht="12.75">
      <c r="A349" s="52"/>
      <c r="B349" s="6" t="s">
        <v>4678</v>
      </c>
      <c r="C349" s="6" t="s">
        <v>4357</v>
      </c>
      <c r="D349" s="17">
        <v>10048492</v>
      </c>
      <c r="E349" s="6"/>
      <c r="F349" s="6" t="s">
        <v>189</v>
      </c>
      <c r="G349" s="6"/>
      <c r="H349" s="6"/>
      <c r="I349" s="17">
        <v>0.67000000000000004</v>
      </c>
      <c r="J349" s="6" t="s">
        <v>895</v>
      </c>
      <c r="K349" s="6" t="s">
        <v>49</v>
      </c>
      <c r="L349" s="19">
        <v>0</v>
      </c>
      <c r="M349" s="8">
        <v>0.070199999999999999</v>
      </c>
      <c r="N349" s="7">
        <v>91.189999999999998</v>
      </c>
      <c r="O349" s="7">
        <v>9972</v>
      </c>
      <c r="P349" s="7">
        <v>32.039999999999999</v>
      </c>
      <c r="Q349" s="8">
        <v>0.00029999999999999997</v>
      </c>
      <c r="R349" s="8">
        <v>0</v>
      </c>
      <c r="S349" s="52"/>
    </row>
    <row r="350" spans="1:19" ht="12.75">
      <c r="A350" s="52"/>
      <c r="B350" s="6" t="s">
        <v>4678</v>
      </c>
      <c r="C350" s="6" t="s">
        <v>4357</v>
      </c>
      <c r="D350" s="17">
        <v>10048493</v>
      </c>
      <c r="E350" s="6"/>
      <c r="F350" s="6" t="s">
        <v>189</v>
      </c>
      <c r="G350" s="6"/>
      <c r="H350" s="6"/>
      <c r="I350" s="17">
        <v>0.79000000000000004</v>
      </c>
      <c r="J350" s="6" t="s">
        <v>895</v>
      </c>
      <c r="K350" s="6" t="s">
        <v>49</v>
      </c>
      <c r="L350" s="19">
        <v>0</v>
      </c>
      <c r="M350" s="8">
        <v>0.0659</v>
      </c>
      <c r="N350" s="7">
        <v>77.370000000000005</v>
      </c>
      <c r="O350" s="7">
        <v>9975</v>
      </c>
      <c r="P350" s="7">
        <v>27.190000000000001</v>
      </c>
      <c r="Q350" s="8">
        <v>0.00020000000000000001</v>
      </c>
      <c r="R350" s="8">
        <v>0</v>
      </c>
      <c r="S350" s="52"/>
    </row>
    <row r="351" spans="1:19" ht="12.75">
      <c r="A351" s="52"/>
      <c r="B351" s="6" t="s">
        <v>4678</v>
      </c>
      <c r="C351" s="6" t="s">
        <v>4357</v>
      </c>
      <c r="D351" s="17">
        <v>10048491</v>
      </c>
      <c r="E351" s="6"/>
      <c r="F351" s="6" t="s">
        <v>189</v>
      </c>
      <c r="G351" s="6"/>
      <c r="H351" s="6"/>
      <c r="I351" s="17">
        <v>0.67000000000000004</v>
      </c>
      <c r="J351" s="6" t="s">
        <v>895</v>
      </c>
      <c r="K351" s="6" t="s">
        <v>49</v>
      </c>
      <c r="L351" s="19">
        <v>0</v>
      </c>
      <c r="M351" s="8">
        <v>0.070199999999999999</v>
      </c>
      <c r="N351" s="7">
        <v>259.80000000000001</v>
      </c>
      <c r="O351" s="7">
        <v>9972</v>
      </c>
      <c r="P351" s="7">
        <v>91.290000000000006</v>
      </c>
      <c r="Q351" s="8">
        <v>0.00080000000000000004</v>
      </c>
      <c r="R351" s="8">
        <v>0.00010000000000000001</v>
      </c>
      <c r="S351" s="52"/>
    </row>
    <row r="352" spans="1:19" ht="12.75">
      <c r="A352" s="52"/>
      <c r="B352" s="6" t="s">
        <v>4659</v>
      </c>
      <c r="C352" s="6" t="s">
        <v>4357</v>
      </c>
      <c r="D352" s="17">
        <v>1004849</v>
      </c>
      <c r="E352" s="6"/>
      <c r="F352" s="6" t="s">
        <v>189</v>
      </c>
      <c r="G352" s="6" t="s">
        <v>3582</v>
      </c>
      <c r="H352" s="6"/>
      <c r="I352" s="17">
        <v>1.0900000000000001</v>
      </c>
      <c r="J352" s="6" t="s">
        <v>895</v>
      </c>
      <c r="K352" s="6" t="s">
        <v>49</v>
      </c>
      <c r="L352" s="19">
        <v>0</v>
      </c>
      <c r="M352" s="8">
        <v>0.067799999999999999</v>
      </c>
      <c r="N352" s="7">
        <v>1032.51</v>
      </c>
      <c r="O352" s="7">
        <v>9972</v>
      </c>
      <c r="P352" s="7">
        <v>362.80000000000001</v>
      </c>
      <c r="Q352" s="8">
        <v>0.0030000000000000001</v>
      </c>
      <c r="R352" s="8">
        <v>0.00020000000000000001</v>
      </c>
      <c r="S352" s="52"/>
    </row>
    <row r="353" spans="1:19" ht="12.75">
      <c r="A353" s="52"/>
      <c r="B353" s="6" t="s">
        <v>4676</v>
      </c>
      <c r="C353" s="6" t="s">
        <v>4357</v>
      </c>
      <c r="D353" s="17">
        <v>1004867</v>
      </c>
      <c r="E353" s="18"/>
      <c r="F353" s="6" t="s">
        <v>189</v>
      </c>
      <c r="G353" s="6"/>
      <c r="H353" s="6"/>
      <c r="I353" s="17">
        <v>1.69</v>
      </c>
      <c r="J353" s="6" t="s">
        <v>930</v>
      </c>
      <c r="K353" s="6" t="s">
        <v>44</v>
      </c>
      <c r="L353" s="19">
        <v>0</v>
      </c>
      <c r="M353" s="8">
        <v>0.17080000000000001</v>
      </c>
      <c r="N353" s="7">
        <v>407.16000000000002</v>
      </c>
      <c r="O353" s="7">
        <v>10371</v>
      </c>
      <c r="P353" s="7">
        <v>134.11000000000001</v>
      </c>
      <c r="Q353" s="8">
        <v>0.0011000000000000001</v>
      </c>
      <c r="R353" s="8">
        <v>0.00010000000000000001</v>
      </c>
      <c r="S353" s="52"/>
    </row>
    <row r="354" spans="1:19" ht="12.75">
      <c r="A354" s="52"/>
      <c r="B354" s="6" t="s">
        <v>4675</v>
      </c>
      <c r="C354" s="6" t="s">
        <v>4357</v>
      </c>
      <c r="D354" s="17">
        <v>10048631</v>
      </c>
      <c r="E354" s="6"/>
      <c r="F354" s="6" t="s">
        <v>189</v>
      </c>
      <c r="G354" s="6"/>
      <c r="H354" s="6"/>
      <c r="I354" s="17">
        <v>5.6399999999999997</v>
      </c>
      <c r="J354" s="6" t="s">
        <v>887</v>
      </c>
      <c r="K354" s="6" t="s">
        <v>49</v>
      </c>
      <c r="L354" s="19">
        <v>0</v>
      </c>
      <c r="M354" s="8">
        <v>0.066000000000000003</v>
      </c>
      <c r="N354" s="7">
        <v>3513.0500000000002</v>
      </c>
      <c r="O354" s="7">
        <v>9642</v>
      </c>
      <c r="P354" s="7">
        <v>1193.54</v>
      </c>
      <c r="Q354" s="8">
        <v>0.0097999999999999997</v>
      </c>
      <c r="R354" s="8">
        <v>0.00069999999999999999</v>
      </c>
      <c r="S354" s="52"/>
    </row>
    <row r="355" spans="1:19" ht="12.75">
      <c r="A355" s="52"/>
      <c r="B355" s="6" t="s">
        <v>4675</v>
      </c>
      <c r="C355" s="6" t="s">
        <v>4357</v>
      </c>
      <c r="D355" s="17">
        <v>10048632</v>
      </c>
      <c r="E355" s="6"/>
      <c r="F355" s="6" t="s">
        <v>189</v>
      </c>
      <c r="G355" s="6"/>
      <c r="H355" s="6"/>
      <c r="I355" s="17">
        <v>5.6699999999999999</v>
      </c>
      <c r="J355" s="6" t="s">
        <v>887</v>
      </c>
      <c r="K355" s="6" t="s">
        <v>49</v>
      </c>
      <c r="L355" s="19">
        <v>0</v>
      </c>
      <c r="M355" s="8">
        <v>0.059200000000000003</v>
      </c>
      <c r="N355" s="7">
        <v>1.97</v>
      </c>
      <c r="O355" s="7">
        <v>10000</v>
      </c>
      <c r="P355" s="7">
        <v>0.68999999999999995</v>
      </c>
      <c r="Q355" s="8">
        <v>0</v>
      </c>
      <c r="R355" s="8">
        <v>0</v>
      </c>
      <c r="S355" s="52"/>
    </row>
    <row r="356" spans="1:19" ht="12.75">
      <c r="A356" s="52"/>
      <c r="B356" s="6" t="s">
        <v>4675</v>
      </c>
      <c r="C356" s="6" t="s">
        <v>4357</v>
      </c>
      <c r="D356" s="17">
        <v>1004863</v>
      </c>
      <c r="E356" s="6"/>
      <c r="F356" s="6" t="s">
        <v>189</v>
      </c>
      <c r="G356" s="6"/>
      <c r="H356" s="6"/>
      <c r="I356" s="17">
        <v>5.6399999999999997</v>
      </c>
      <c r="J356" s="6" t="s">
        <v>887</v>
      </c>
      <c r="K356" s="6" t="s">
        <v>49</v>
      </c>
      <c r="L356" s="19">
        <v>0</v>
      </c>
      <c r="M356" s="8">
        <v>0.066100000000000006</v>
      </c>
      <c r="N356" s="7">
        <v>1806.71</v>
      </c>
      <c r="O356" s="7">
        <v>9640</v>
      </c>
      <c r="P356" s="7">
        <v>613.69000000000005</v>
      </c>
      <c r="Q356" s="8">
        <v>0.0051000000000000004</v>
      </c>
      <c r="R356" s="8">
        <v>0.00040000000000000002</v>
      </c>
      <c r="S356" s="52"/>
    </row>
    <row r="357" spans="1:19" ht="12.75">
      <c r="A357" s="52"/>
      <c r="B357" s="13" t="s">
        <v>4443</v>
      </c>
      <c r="C357" s="13"/>
      <c r="D357" s="14"/>
      <c r="E357" s="13"/>
      <c r="F357" s="13"/>
      <c r="G357" s="13"/>
      <c r="H357" s="13"/>
      <c r="I357" s="14">
        <v>4.2400000000000002</v>
      </c>
      <c r="J357" s="13"/>
      <c r="K357" s="13"/>
      <c r="M357" s="16">
        <v>0.076700000000000004</v>
      </c>
      <c r="N357" s="15">
        <v>1107218.8600000001</v>
      </c>
      <c r="P357" s="15">
        <v>2316.8699999999999</v>
      </c>
      <c r="Q357" s="16">
        <v>0.019099999999999999</v>
      </c>
      <c r="R357" s="16">
        <v>0.0014</v>
      </c>
      <c r="S357" s="52"/>
    </row>
    <row r="358" spans="1:19" ht="12.75">
      <c r="A358" s="52"/>
      <c r="B358" s="6" t="s">
        <v>4681</v>
      </c>
      <c r="C358" s="6" t="s">
        <v>4357</v>
      </c>
      <c r="D358" s="17">
        <v>1004878</v>
      </c>
      <c r="E358" s="6"/>
      <c r="F358" s="6" t="s">
        <v>189</v>
      </c>
      <c r="G358" s="6"/>
      <c r="H358" s="6" t="s">
        <v>273</v>
      </c>
      <c r="I358" s="17">
        <v>4.2300000000000004</v>
      </c>
      <c r="J358" s="6" t="s">
        <v>930</v>
      </c>
      <c r="K358" s="6" t="s">
        <v>100</v>
      </c>
      <c r="L358" s="19">
        <v>0</v>
      </c>
      <c r="M358" s="8">
        <v>0.0877</v>
      </c>
      <c r="N358" s="7">
        <v>927.48000000000002</v>
      </c>
      <c r="O358" s="7">
        <v>9985</v>
      </c>
      <c r="P358" s="7">
        <v>92.609999999999999</v>
      </c>
      <c r="Q358" s="8">
        <v>0.00080000000000000004</v>
      </c>
      <c r="R358" s="8">
        <v>0.00010000000000000001</v>
      </c>
      <c r="S358" s="52"/>
    </row>
    <row r="359" spans="1:19" ht="12.75">
      <c r="A359" s="52"/>
      <c r="B359" s="6" t="s">
        <v>4681</v>
      </c>
      <c r="C359" s="6" t="s">
        <v>4357</v>
      </c>
      <c r="D359" s="17">
        <v>10048781</v>
      </c>
      <c r="E359" s="6"/>
      <c r="F359" s="6" t="s">
        <v>189</v>
      </c>
      <c r="G359" s="6"/>
      <c r="H359" s="6" t="s">
        <v>273</v>
      </c>
      <c r="I359" s="17">
        <v>4.2300000000000004</v>
      </c>
      <c r="J359" s="6" t="s">
        <v>930</v>
      </c>
      <c r="K359" s="6" t="s">
        <v>100</v>
      </c>
      <c r="L359" s="19">
        <v>0</v>
      </c>
      <c r="M359" s="8">
        <v>0.086099999999999996</v>
      </c>
      <c r="N359" s="7">
        <v>296.86000000000001</v>
      </c>
      <c r="O359" s="7">
        <v>10003</v>
      </c>
      <c r="P359" s="7">
        <v>29.699999999999999</v>
      </c>
      <c r="Q359" s="8">
        <v>0.00020000000000000001</v>
      </c>
      <c r="R359" s="8">
        <v>0</v>
      </c>
      <c r="S359" s="52"/>
    </row>
    <row r="360" spans="1:19" ht="12.75">
      <c r="A360" s="52"/>
      <c r="B360" s="6" t="s">
        <v>4681</v>
      </c>
      <c r="C360" s="6" t="s">
        <v>4357</v>
      </c>
      <c r="D360" s="17">
        <v>10048191</v>
      </c>
      <c r="E360" s="6"/>
      <c r="F360" s="6" t="s">
        <v>189</v>
      </c>
      <c r="G360" s="6"/>
      <c r="H360" s="6" t="s">
        <v>273</v>
      </c>
      <c r="I360" s="17">
        <v>1.8400000000000001</v>
      </c>
      <c r="J360" s="6" t="s">
        <v>930</v>
      </c>
      <c r="K360" s="6" t="s">
        <v>100</v>
      </c>
      <c r="L360" s="19">
        <v>0</v>
      </c>
      <c r="M360" s="8">
        <v>0.074700000000000003</v>
      </c>
      <c r="N360" s="7">
        <v>326.33999999999997</v>
      </c>
      <c r="O360" s="7">
        <v>9984</v>
      </c>
      <c r="P360" s="7">
        <v>32.579999999999998</v>
      </c>
      <c r="Q360" s="8">
        <v>0.00029999999999999997</v>
      </c>
      <c r="R360" s="8">
        <v>0</v>
      </c>
      <c r="S360" s="52"/>
    </row>
    <row r="361" spans="1:19" ht="12.75">
      <c r="A361" s="52"/>
      <c r="B361" s="6" t="s">
        <v>4681</v>
      </c>
      <c r="C361" s="6" t="s">
        <v>4357</v>
      </c>
      <c r="D361" s="17">
        <v>10048190</v>
      </c>
      <c r="E361" s="6"/>
      <c r="F361" s="6" t="s">
        <v>189</v>
      </c>
      <c r="G361" s="6"/>
      <c r="H361" s="6" t="s">
        <v>273</v>
      </c>
      <c r="I361" s="17">
        <v>1.8300000000000001</v>
      </c>
      <c r="J361" s="6" t="s">
        <v>930</v>
      </c>
      <c r="K361" s="6" t="s">
        <v>100</v>
      </c>
      <c r="L361" s="19">
        <v>0</v>
      </c>
      <c r="M361" s="8">
        <v>0.0785</v>
      </c>
      <c r="N361" s="7">
        <v>236.27000000000001</v>
      </c>
      <c r="O361" s="7">
        <v>9957</v>
      </c>
      <c r="P361" s="7">
        <v>23.530000000000001</v>
      </c>
      <c r="Q361" s="8">
        <v>0.00020000000000000001</v>
      </c>
      <c r="R361" s="8">
        <v>0</v>
      </c>
      <c r="S361" s="52"/>
    </row>
    <row r="362" spans="1:19" ht="12.75">
      <c r="A362" s="52"/>
      <c r="B362" s="6" t="s">
        <v>4681</v>
      </c>
      <c r="C362" s="6" t="s">
        <v>4357</v>
      </c>
      <c r="D362" s="17">
        <v>10047432</v>
      </c>
      <c r="E362" s="6"/>
      <c r="F362" s="6" t="s">
        <v>189</v>
      </c>
      <c r="G362" s="6"/>
      <c r="H362" s="6" t="s">
        <v>273</v>
      </c>
      <c r="I362" s="17">
        <v>3.1200000000000001</v>
      </c>
      <c r="J362" s="6" t="s">
        <v>930</v>
      </c>
      <c r="K362" s="6" t="s">
        <v>100</v>
      </c>
      <c r="L362" s="19">
        <v>0</v>
      </c>
      <c r="M362" s="8">
        <v>0.055399999999999998</v>
      </c>
      <c r="N362" s="7">
        <v>164.46000000000001</v>
      </c>
      <c r="O362" s="7">
        <v>10221</v>
      </c>
      <c r="P362" s="7">
        <v>16.809999999999999</v>
      </c>
      <c r="Q362" s="8">
        <v>0.00010000000000000001</v>
      </c>
      <c r="R362" s="8">
        <v>0</v>
      </c>
      <c r="S362" s="52"/>
    </row>
    <row r="363" spans="1:19" ht="12.75">
      <c r="A363" s="52"/>
      <c r="B363" s="6" t="s">
        <v>4681</v>
      </c>
      <c r="C363" s="6" t="s">
        <v>4357</v>
      </c>
      <c r="D363" s="17">
        <v>10047433</v>
      </c>
      <c r="E363" s="6"/>
      <c r="F363" s="6" t="s">
        <v>189</v>
      </c>
      <c r="G363" s="6"/>
      <c r="H363" s="6" t="s">
        <v>273</v>
      </c>
      <c r="I363" s="17">
        <v>3.1200000000000001</v>
      </c>
      <c r="J363" s="6" t="s">
        <v>930</v>
      </c>
      <c r="K363" s="6" t="s">
        <v>100</v>
      </c>
      <c r="L363" s="19">
        <v>0</v>
      </c>
      <c r="M363" s="8">
        <v>0.060199999999999997</v>
      </c>
      <c r="N363" s="7">
        <v>188.08000000000001</v>
      </c>
      <c r="O363" s="7">
        <v>10044</v>
      </c>
      <c r="P363" s="7">
        <v>18.890000000000001</v>
      </c>
      <c r="Q363" s="8">
        <v>0.00020000000000000001</v>
      </c>
      <c r="R363" s="8">
        <v>0</v>
      </c>
      <c r="S363" s="52"/>
    </row>
    <row r="364" spans="1:19" ht="12.75">
      <c r="A364" s="52"/>
      <c r="B364" s="6" t="s">
        <v>4681</v>
      </c>
      <c r="C364" s="6" t="s">
        <v>4357</v>
      </c>
      <c r="D364" s="17">
        <v>10047434</v>
      </c>
      <c r="E364" s="6"/>
      <c r="F364" s="6" t="s">
        <v>189</v>
      </c>
      <c r="G364" s="6"/>
      <c r="H364" s="6" t="s">
        <v>273</v>
      </c>
      <c r="I364" s="17">
        <v>3.1299999999999999</v>
      </c>
      <c r="J364" s="6" t="s">
        <v>930</v>
      </c>
      <c r="K364" s="6" t="s">
        <v>100</v>
      </c>
      <c r="L364" s="19">
        <v>0</v>
      </c>
      <c r="M364" s="8">
        <v>0.061899999999999997</v>
      </c>
      <c r="N364" s="7">
        <v>385.72000000000003</v>
      </c>
      <c r="O364" s="7">
        <v>9985</v>
      </c>
      <c r="P364" s="7">
        <v>38.509999999999998</v>
      </c>
      <c r="Q364" s="8">
        <v>0.00029999999999999997</v>
      </c>
      <c r="R364" s="8">
        <v>0</v>
      </c>
      <c r="S364" s="52"/>
    </row>
    <row r="365" spans="1:19" ht="12.75">
      <c r="A365" s="52"/>
      <c r="B365" s="6" t="s">
        <v>4681</v>
      </c>
      <c r="C365" s="6" t="s">
        <v>4357</v>
      </c>
      <c r="D365" s="17">
        <v>10048165</v>
      </c>
      <c r="E365" s="6"/>
      <c r="F365" s="6" t="s">
        <v>189</v>
      </c>
      <c r="G365" s="6"/>
      <c r="H365" s="6" t="s">
        <v>273</v>
      </c>
      <c r="I365" s="17">
        <v>2.7999999999999998</v>
      </c>
      <c r="J365" s="6" t="s">
        <v>930</v>
      </c>
      <c r="K365" s="6" t="s">
        <v>100</v>
      </c>
      <c r="L365" s="19">
        <v>0</v>
      </c>
      <c r="M365" s="8">
        <v>0.041700000000000001</v>
      </c>
      <c r="N365" s="7">
        <v>822.52999999999997</v>
      </c>
      <c r="O365" s="7">
        <v>10488</v>
      </c>
      <c r="P365" s="7">
        <v>86.269999999999996</v>
      </c>
      <c r="Q365" s="8">
        <v>0.00069999999999999999</v>
      </c>
      <c r="R365" s="8">
        <v>0.00010000000000000001</v>
      </c>
      <c r="S365" s="52"/>
    </row>
    <row r="366" spans="1:19" ht="12.75">
      <c r="A366" s="52"/>
      <c r="B366" s="6" t="s">
        <v>4681</v>
      </c>
      <c r="C366" s="6" t="s">
        <v>4357</v>
      </c>
      <c r="D366" s="17">
        <v>10048166</v>
      </c>
      <c r="E366" s="6"/>
      <c r="F366" s="6" t="s">
        <v>189</v>
      </c>
      <c r="G366" s="6"/>
      <c r="H366" s="6" t="s">
        <v>273</v>
      </c>
      <c r="I366" s="17">
        <v>2.77</v>
      </c>
      <c r="J366" s="6" t="s">
        <v>930</v>
      </c>
      <c r="K366" s="6" t="s">
        <v>100</v>
      </c>
      <c r="L366" s="19">
        <v>0</v>
      </c>
      <c r="M366" s="8">
        <v>0.0591</v>
      </c>
      <c r="N366" s="7">
        <v>658.01999999999998</v>
      </c>
      <c r="O366" s="7">
        <v>10009</v>
      </c>
      <c r="P366" s="7">
        <v>65.859999999999999</v>
      </c>
      <c r="Q366" s="8">
        <v>0.00050000000000000001</v>
      </c>
      <c r="R366" s="8">
        <v>0</v>
      </c>
      <c r="S366" s="52"/>
    </row>
    <row r="367" spans="1:19" ht="12.75">
      <c r="A367" s="52"/>
      <c r="B367" s="6" t="s">
        <v>4667</v>
      </c>
      <c r="C367" s="6" t="s">
        <v>4357</v>
      </c>
      <c r="D367" s="17">
        <v>10048031</v>
      </c>
      <c r="E367" s="6"/>
      <c r="F367" s="6" t="s">
        <v>189</v>
      </c>
      <c r="G367" s="6" t="s">
        <v>4395</v>
      </c>
      <c r="H367" s="6" t="s">
        <v>273</v>
      </c>
      <c r="I367" s="17">
        <v>3.04</v>
      </c>
      <c r="J367" s="6" t="s">
        <v>1230</v>
      </c>
      <c r="K367" s="6" t="s">
        <v>100</v>
      </c>
      <c r="L367" s="19">
        <v>0</v>
      </c>
      <c r="M367" s="8">
        <v>0.069800000000000001</v>
      </c>
      <c r="N367" s="7">
        <v>132777.98999999999</v>
      </c>
      <c r="O367" s="7">
        <v>100.48</v>
      </c>
      <c r="P367" s="7">
        <v>133.41999999999999</v>
      </c>
      <c r="Q367" s="8">
        <v>0.0011000000000000001</v>
      </c>
      <c r="R367" s="8">
        <v>0.00010000000000000001</v>
      </c>
      <c r="S367" s="52"/>
    </row>
    <row r="368" spans="1:19" ht="12.75">
      <c r="A368" s="52"/>
      <c r="B368" s="6" t="s">
        <v>4667</v>
      </c>
      <c r="C368" s="6" t="s">
        <v>4357</v>
      </c>
      <c r="D368" s="17">
        <v>10048032</v>
      </c>
      <c r="E368" s="6"/>
      <c r="F368" s="6" t="s">
        <v>189</v>
      </c>
      <c r="G368" s="6" t="s">
        <v>3595</v>
      </c>
      <c r="H368" s="6" t="s">
        <v>273</v>
      </c>
      <c r="I368" s="17">
        <v>3.04</v>
      </c>
      <c r="J368" s="6" t="s">
        <v>1230</v>
      </c>
      <c r="K368" s="6" t="s">
        <v>100</v>
      </c>
      <c r="L368" s="19">
        <v>0</v>
      </c>
      <c r="M368" s="8">
        <v>0.069800000000000001</v>
      </c>
      <c r="N368" s="7">
        <v>131030.89999999999</v>
      </c>
      <c r="O368" s="7">
        <v>100.48</v>
      </c>
      <c r="P368" s="7">
        <v>131.66</v>
      </c>
      <c r="Q368" s="8">
        <v>0.0011000000000000001</v>
      </c>
      <c r="R368" s="8">
        <v>0.00010000000000000001</v>
      </c>
      <c r="S368" s="52"/>
    </row>
    <row r="369" spans="1:19" ht="12.75">
      <c r="A369" s="52"/>
      <c r="B369" s="6" t="s">
        <v>4667</v>
      </c>
      <c r="C369" s="6" t="s">
        <v>4357</v>
      </c>
      <c r="D369" s="17">
        <v>10048033</v>
      </c>
      <c r="E369" s="6"/>
      <c r="F369" s="6" t="s">
        <v>189</v>
      </c>
      <c r="G369" s="6" t="s">
        <v>3582</v>
      </c>
      <c r="H369" s="6" t="s">
        <v>273</v>
      </c>
      <c r="I369" s="17">
        <v>3.04</v>
      </c>
      <c r="J369" s="6" t="s">
        <v>1230</v>
      </c>
      <c r="K369" s="6" t="s">
        <v>100</v>
      </c>
      <c r="L369" s="19">
        <v>0</v>
      </c>
      <c r="M369" s="8">
        <v>0.069800000000000001</v>
      </c>
      <c r="N369" s="7">
        <v>104824.71000000001</v>
      </c>
      <c r="O369" s="7">
        <v>100.48</v>
      </c>
      <c r="P369" s="7">
        <v>105.33</v>
      </c>
      <c r="Q369" s="8">
        <v>0.00089999999999999998</v>
      </c>
      <c r="R369" s="8">
        <v>0.00010000000000000001</v>
      </c>
      <c r="S369" s="52"/>
    </row>
    <row r="370" spans="1:19" ht="12.75">
      <c r="A370" s="52"/>
      <c r="B370" s="6" t="s">
        <v>4684</v>
      </c>
      <c r="C370" s="6" t="s">
        <v>4357</v>
      </c>
      <c r="D370" s="17">
        <v>10048034</v>
      </c>
      <c r="E370" s="6"/>
      <c r="F370" s="6" t="s">
        <v>189</v>
      </c>
      <c r="G370" s="6"/>
      <c r="H370" s="6" t="s">
        <v>273</v>
      </c>
      <c r="I370" s="17">
        <v>3.04</v>
      </c>
      <c r="J370" s="6" t="s">
        <v>1230</v>
      </c>
      <c r="K370" s="6" t="s">
        <v>100</v>
      </c>
      <c r="L370" s="19">
        <v>0</v>
      </c>
      <c r="M370" s="8">
        <v>0.069800000000000001</v>
      </c>
      <c r="N370" s="7">
        <v>78618.539999999994</v>
      </c>
      <c r="O370" s="7">
        <v>100.48</v>
      </c>
      <c r="P370" s="7">
        <v>79</v>
      </c>
      <c r="Q370" s="8">
        <v>0.00069999999999999999</v>
      </c>
      <c r="R370" s="8">
        <v>0</v>
      </c>
      <c r="S370" s="52"/>
    </row>
    <row r="371" spans="1:19" ht="12.75">
      <c r="A371" s="52"/>
      <c r="B371" s="6" t="s">
        <v>4684</v>
      </c>
      <c r="C371" s="6" t="s">
        <v>4357</v>
      </c>
      <c r="D371" s="17">
        <v>10048035</v>
      </c>
      <c r="E371" s="6"/>
      <c r="F371" s="6" t="s">
        <v>189</v>
      </c>
      <c r="G371" s="6"/>
      <c r="H371" s="6" t="s">
        <v>273</v>
      </c>
      <c r="I371" s="17">
        <v>3.04</v>
      </c>
      <c r="J371" s="6" t="s">
        <v>1230</v>
      </c>
      <c r="K371" s="6" t="s">
        <v>100</v>
      </c>
      <c r="L371" s="19">
        <v>0</v>
      </c>
      <c r="M371" s="8">
        <v>0.069800000000000001</v>
      </c>
      <c r="N371" s="7">
        <v>87353.919999999998</v>
      </c>
      <c r="O371" s="7">
        <v>100.48</v>
      </c>
      <c r="P371" s="7">
        <v>87.769999999999996</v>
      </c>
      <c r="Q371" s="8">
        <v>0.00069999999999999999</v>
      </c>
      <c r="R371" s="8">
        <v>0.00010000000000000001</v>
      </c>
      <c r="S371" s="52"/>
    </row>
    <row r="372" spans="1:19" ht="12.75">
      <c r="A372" s="52"/>
      <c r="B372" s="6" t="s">
        <v>4667</v>
      </c>
      <c r="C372" s="6" t="s">
        <v>4357</v>
      </c>
      <c r="D372" s="17">
        <v>1004803</v>
      </c>
      <c r="E372" s="6"/>
      <c r="F372" s="6" t="s">
        <v>189</v>
      </c>
      <c r="G372" s="6" t="s">
        <v>4222</v>
      </c>
      <c r="H372" s="6" t="s">
        <v>273</v>
      </c>
      <c r="I372" s="17">
        <v>3.04</v>
      </c>
      <c r="J372" s="6" t="s">
        <v>1230</v>
      </c>
      <c r="K372" s="6" t="s">
        <v>100</v>
      </c>
      <c r="L372" s="23">
        <v>0.067500000000000004</v>
      </c>
      <c r="M372" s="8">
        <v>0.069800000000000001</v>
      </c>
      <c r="N372" s="7">
        <v>566053.44999999995</v>
      </c>
      <c r="O372" s="7">
        <v>100.48</v>
      </c>
      <c r="P372" s="7">
        <v>568.76999999999998</v>
      </c>
      <c r="Q372" s="8">
        <v>0.0047000000000000002</v>
      </c>
      <c r="R372" s="8">
        <v>0.00029999999999999997</v>
      </c>
      <c r="S372" s="52"/>
    </row>
    <row r="373" spans="1:19" ht="12.75">
      <c r="A373" s="52"/>
      <c r="B373" s="6" t="s">
        <v>4683</v>
      </c>
      <c r="C373" s="6" t="s">
        <v>4357</v>
      </c>
      <c r="D373" s="17">
        <v>10046826</v>
      </c>
      <c r="E373" s="18"/>
      <c r="F373" s="6" t="s">
        <v>189</v>
      </c>
      <c r="G373" s="6"/>
      <c r="H373" s="6" t="s">
        <v>273</v>
      </c>
      <c r="I373" s="17">
        <v>0.46999999999999997</v>
      </c>
      <c r="J373" s="6" t="s">
        <v>919</v>
      </c>
      <c r="K373" s="6" t="s">
        <v>44</v>
      </c>
      <c r="L373" s="19">
        <v>0</v>
      </c>
      <c r="M373" s="8">
        <v>0.1157</v>
      </c>
      <c r="N373" s="7">
        <v>58.950000000000003</v>
      </c>
      <c r="O373" s="7">
        <v>9790</v>
      </c>
      <c r="P373" s="7">
        <v>18.329999999999998</v>
      </c>
      <c r="Q373" s="8">
        <v>0.00020000000000000001</v>
      </c>
      <c r="R373" s="8">
        <v>0</v>
      </c>
      <c r="S373" s="52"/>
    </row>
    <row r="374" spans="1:19" ht="12.75">
      <c r="A374" s="52"/>
      <c r="B374" s="6" t="s">
        <v>4676</v>
      </c>
      <c r="C374" s="6" t="s">
        <v>4357</v>
      </c>
      <c r="D374" s="17">
        <v>10048671</v>
      </c>
      <c r="E374" s="18"/>
      <c r="F374" s="6" t="s">
        <v>189</v>
      </c>
      <c r="G374" s="6"/>
      <c r="H374" s="6"/>
      <c r="I374" s="17">
        <v>1.71</v>
      </c>
      <c r="J374" s="6" t="s">
        <v>930</v>
      </c>
      <c r="K374" s="6" t="s">
        <v>44</v>
      </c>
      <c r="L374" s="19">
        <v>0</v>
      </c>
      <c r="M374" s="8">
        <v>0.1799</v>
      </c>
      <c r="N374" s="7">
        <v>415.35000000000002</v>
      </c>
      <c r="O374" s="7">
        <v>10268</v>
      </c>
      <c r="P374" s="7">
        <v>135.44999999999999</v>
      </c>
      <c r="Q374" s="8">
        <v>0.0011000000000000001</v>
      </c>
      <c r="R374" s="8">
        <v>0.00010000000000000001</v>
      </c>
      <c r="S374" s="52"/>
    </row>
    <row r="375" spans="1:19" ht="12.75">
      <c r="A375" s="52"/>
      <c r="B375" s="6" t="s">
        <v>4682</v>
      </c>
      <c r="C375" s="6" t="s">
        <v>4357</v>
      </c>
      <c r="D375" s="17">
        <v>1004885</v>
      </c>
      <c r="E375" s="18"/>
      <c r="F375" s="6" t="s">
        <v>189</v>
      </c>
      <c r="G375" s="6"/>
      <c r="H375" s="6"/>
      <c r="I375" s="17">
        <v>7.5700000000000003</v>
      </c>
      <c r="J375" s="6" t="s">
        <v>930</v>
      </c>
      <c r="K375" s="6" t="s">
        <v>44</v>
      </c>
      <c r="L375" s="19">
        <v>0</v>
      </c>
      <c r="M375" s="8">
        <v>0.072300000000000003</v>
      </c>
      <c r="N375" s="7">
        <v>2079.2800000000002</v>
      </c>
      <c r="O375" s="7">
        <v>9879</v>
      </c>
      <c r="P375" s="7">
        <v>652.38999999999999</v>
      </c>
      <c r="Q375" s="8">
        <v>0.0054000000000000003</v>
      </c>
      <c r="R375" s="8">
        <v>0.00040000000000000002</v>
      </c>
      <c r="S375" s="52"/>
    </row>
    <row r="376" spans="1:19" ht="12.75">
      <c r="A376" s="52"/>
      <c r="B376" s="6" t="s">
        <v>191</v>
      </c>
      <c r="S376" s="52"/>
    </row>
    <row r="377" spans="2:18" ht="12.75">
      <c r="B377" s="51" t="s">
        <v>4688</v>
      </c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</row>
    <row r="378" spans="2:11" ht="12.75">
      <c r="B378" s="6"/>
      <c r="C378" s="6"/>
      <c r="D378" s="17"/>
      <c r="E378" s="6"/>
      <c r="F378" s="6"/>
      <c r="G378" s="6"/>
      <c r="H378" s="6"/>
      <c r="J378" s="6"/>
      <c r="K378" s="6"/>
    </row>
    <row r="379" spans="2:2" ht="12.75">
      <c r="B379" s="5" t="s">
        <v>4701</v>
      </c>
    </row>
    <row r="380" spans="2:2" ht="12.75">
      <c r="B380" s="5" t="s">
        <v>4697</v>
      </c>
    </row>
    <row r="381" spans="2:2" ht="12.75">
      <c r="B381" s="5" t="s">
        <v>4698</v>
      </c>
    </row>
    <row r="382" spans="2:2" ht="12.75">
      <c r="B382" s="5" t="s">
        <v>4699</v>
      </c>
    </row>
    <row r="383" spans="2:2" ht="12.75">
      <c r="B383" t="s">
        <v>4700</v>
      </c>
    </row>
  </sheetData>
  <mergeCells count="4">
    <mergeCell ref="B6:R6"/>
    <mergeCell ref="A7:A376"/>
    <mergeCell ref="B377:R377"/>
    <mergeCell ref="S7:S376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d6f83ee-127d-4413-a7b2-08285875215f}">
  <sheetPr codeName="גיליון23"/>
  <dimension ref="A1:P47"/>
  <sheetViews>
    <sheetView rightToLeft="1" workbookViewId="0" topLeftCell="A1">
      <selection pane="topLeft" activeCell="B43" sqref="B43:B47"/>
    </sheetView>
  </sheetViews>
  <sheetFormatPr defaultColWidth="9.14428571428571" defaultRowHeight="12.75"/>
  <cols>
    <col min="2" max="2" width="45.7142857142857" customWidth="1"/>
    <col min="3" max="3" width="12.7142857142857" customWidth="1"/>
    <col min="4" max="4" width="13.7142857142857" customWidth="1"/>
    <col min="5" max="5" width="9.71428571428571" customWidth="1"/>
    <col min="6" max="6" width="12.7142857142857" customWidth="1"/>
    <col min="7" max="7" width="11.8571428571429" customWidth="1"/>
    <col min="8" max="8" width="11.7142857142857" customWidth="1"/>
    <col min="9" max="9" width="18.5714285714286" customWidth="1"/>
    <col min="10" max="10" width="20.4285714285714" customWidth="1"/>
    <col min="11" max="11" width="16.7142857142857" customWidth="1"/>
    <col min="12" max="12" width="12.5714285714286" customWidth="1"/>
    <col min="13" max="13" width="20" customWidth="1"/>
    <col min="14" max="14" width="30.1428571428571" customWidth="1"/>
    <col min="15" max="15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5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6" ht="15.75">
      <c r="A7" s="52" t="s">
        <v>4686</v>
      </c>
      <c r="B7" s="2" t="s">
        <v>4453</v>
      </c>
      <c r="P7" s="52" t="s">
        <v>4687</v>
      </c>
    </row>
    <row r="8" spans="1:16" ht="13.5" thickBot="1">
      <c r="A8" s="52"/>
      <c r="B8" s="4" t="s">
        <v>88</v>
      </c>
      <c r="C8" s="4" t="s">
        <v>89</v>
      </c>
      <c r="D8" s="4" t="s">
        <v>90</v>
      </c>
      <c r="E8" s="4" t="s">
        <v>91</v>
      </c>
      <c r="F8" s="4" t="s">
        <v>92</v>
      </c>
      <c r="G8" s="4" t="s">
        <v>4707</v>
      </c>
      <c r="H8" s="4" t="s">
        <v>93</v>
      </c>
      <c r="I8" s="4" t="s">
        <v>4702</v>
      </c>
      <c r="J8" s="4" t="s">
        <v>4703</v>
      </c>
      <c r="K8" s="4" t="s">
        <v>4714</v>
      </c>
      <c r="L8" s="4" t="s">
        <v>4709</v>
      </c>
      <c r="M8" s="4" t="s">
        <v>4716</v>
      </c>
      <c r="N8" s="4" t="s">
        <v>4712</v>
      </c>
      <c r="O8" s="4" t="s">
        <v>4713</v>
      </c>
      <c r="P8" s="52"/>
    </row>
    <row r="9" spans="1:16" ht="13.5" thickTop="1">
      <c r="A9" s="52"/>
      <c r="B9" s="3" t="s">
        <v>4454</v>
      </c>
      <c r="C9" s="12"/>
      <c r="D9" s="3"/>
      <c r="E9" s="3"/>
      <c r="F9" s="3"/>
      <c r="G9" s="12">
        <v>0.45000000000000001</v>
      </c>
      <c r="H9" s="3"/>
      <c r="J9" s="10">
        <v>0.0044000000000000003</v>
      </c>
      <c r="K9" s="9">
        <v>45897384.969999999</v>
      </c>
      <c r="M9" s="9">
        <v>46165.550000000003</v>
      </c>
      <c r="N9" s="10">
        <v>1</v>
      </c>
      <c r="O9" s="10">
        <v>0.028299999999999999</v>
      </c>
      <c r="P9" s="52"/>
    </row>
    <row r="10" spans="1:16" ht="12.75">
      <c r="A10" s="52"/>
      <c r="B10" s="3" t="s">
        <v>95</v>
      </c>
      <c r="C10" s="12"/>
      <c r="D10" s="3"/>
      <c r="E10" s="3"/>
      <c r="F10" s="3"/>
      <c r="G10" s="12">
        <v>0.45000000000000001</v>
      </c>
      <c r="H10" s="3"/>
      <c r="J10" s="10">
        <v>0.0044000000000000003</v>
      </c>
      <c r="K10" s="9">
        <v>45897384.969999999</v>
      </c>
      <c r="M10" s="9">
        <v>46165.550000000003</v>
      </c>
      <c r="N10" s="10">
        <v>1</v>
      </c>
      <c r="O10" s="10">
        <v>0.028299999999999999</v>
      </c>
      <c r="P10" s="52"/>
    </row>
    <row r="11" spans="1:16" ht="12.75">
      <c r="A11" s="52"/>
      <c r="B11" s="13" t="s">
        <v>4455</v>
      </c>
      <c r="C11" s="14"/>
      <c r="D11" s="13"/>
      <c r="E11" s="13"/>
      <c r="F11" s="13"/>
      <c r="G11" s="14">
        <v>1.05</v>
      </c>
      <c r="H11" s="13"/>
      <c r="J11" s="16">
        <v>-0.023599999999999999</v>
      </c>
      <c r="K11" s="15">
        <v>3497246.8300000001</v>
      </c>
      <c r="M11" s="15">
        <v>3796.1199999999999</v>
      </c>
      <c r="N11" s="16">
        <v>0.082199999999999995</v>
      </c>
      <c r="O11" s="16">
        <v>0.0023</v>
      </c>
      <c r="P11" s="52"/>
    </row>
    <row r="12" spans="1:16" ht="12.75">
      <c r="A12" s="52"/>
      <c r="B12" s="6" t="s">
        <v>4456</v>
      </c>
      <c r="C12" s="17">
        <v>707712790</v>
      </c>
      <c r="D12" s="18">
        <v>31</v>
      </c>
      <c r="E12" s="6" t="s">
        <v>98</v>
      </c>
      <c r="F12" s="6" t="s">
        <v>99</v>
      </c>
      <c r="G12" s="17">
        <v>0.51000000000000001</v>
      </c>
      <c r="H12" s="6" t="s">
        <v>100</v>
      </c>
      <c r="I12" s="19">
        <v>0</v>
      </c>
      <c r="J12" s="8">
        <v>-0.032399999999999998</v>
      </c>
      <c r="K12" s="7">
        <v>1398898.73</v>
      </c>
      <c r="L12" s="7">
        <v>107.25</v>
      </c>
      <c r="M12" s="7">
        <v>1500.3199999999999</v>
      </c>
      <c r="N12" s="8">
        <v>0.032500000000000001</v>
      </c>
      <c r="O12" s="8">
        <v>0.00089999999999999998</v>
      </c>
      <c r="P12" s="52"/>
    </row>
    <row r="13" spans="1:16" ht="12.75">
      <c r="A13" s="52"/>
      <c r="B13" s="6" t="s">
        <v>4457</v>
      </c>
      <c r="C13" s="17">
        <v>701012981</v>
      </c>
      <c r="D13" s="18">
        <v>12</v>
      </c>
      <c r="E13" s="6" t="s">
        <v>98</v>
      </c>
      <c r="F13" s="6" t="s">
        <v>99</v>
      </c>
      <c r="G13" s="17">
        <v>1.4099999999999999</v>
      </c>
      <c r="H13" s="6" t="s">
        <v>100</v>
      </c>
      <c r="I13" s="19">
        <v>0.062</v>
      </c>
      <c r="J13" s="8">
        <v>-0.0178</v>
      </c>
      <c r="K13" s="7">
        <v>2098348.1000000001</v>
      </c>
      <c r="L13" s="7">
        <v>109.41</v>
      </c>
      <c r="M13" s="7">
        <v>2295.8000000000002</v>
      </c>
      <c r="N13" s="8">
        <v>0.049700000000000001</v>
      </c>
      <c r="O13" s="8">
        <v>0.0014</v>
      </c>
      <c r="P13" s="52"/>
    </row>
    <row r="14" spans="1:16" ht="12.75">
      <c r="A14" s="52"/>
      <c r="B14" s="13" t="s">
        <v>3310</v>
      </c>
      <c r="C14" s="14"/>
      <c r="D14" s="13"/>
      <c r="E14" s="13"/>
      <c r="F14" s="13"/>
      <c r="G14" s="14">
        <v>0.39000000000000001</v>
      </c>
      <c r="H14" s="13"/>
      <c r="J14" s="16">
        <v>0.0068999999999999999</v>
      </c>
      <c r="K14" s="15">
        <v>42400138.140000001</v>
      </c>
      <c r="M14" s="15">
        <v>42369.419999999998</v>
      </c>
      <c r="N14" s="16">
        <v>0.91779999999999995</v>
      </c>
      <c r="O14" s="16">
        <v>0.025899999999999999</v>
      </c>
      <c r="P14" s="52"/>
    </row>
    <row r="15" spans="1:16" ht="12.75">
      <c r="A15" s="52"/>
      <c r="B15" s="6" t="s">
        <v>4458</v>
      </c>
      <c r="C15" s="17">
        <v>707790259</v>
      </c>
      <c r="D15" s="18">
        <v>12</v>
      </c>
      <c r="E15" s="6" t="s">
        <v>309</v>
      </c>
      <c r="F15" s="6" t="s">
        <v>310</v>
      </c>
      <c r="G15" s="17">
        <v>0.46999999999999997</v>
      </c>
      <c r="H15" s="6" t="s">
        <v>100</v>
      </c>
      <c r="I15" s="19">
        <v>0</v>
      </c>
      <c r="J15" s="8">
        <v>0.0023999999999999998</v>
      </c>
      <c r="K15" s="7">
        <v>2353831.1299999999</v>
      </c>
      <c r="L15" s="7">
        <v>99.959999999999994</v>
      </c>
      <c r="M15" s="7">
        <v>2352.8899999999999</v>
      </c>
      <c r="N15" s="8">
        <v>0.050999999999999997</v>
      </c>
      <c r="O15" s="8">
        <v>0.0014</v>
      </c>
      <c r="P15" s="52"/>
    </row>
    <row r="16" spans="1:16" ht="12.75">
      <c r="A16" s="52"/>
      <c r="B16" s="6" t="s">
        <v>4459</v>
      </c>
      <c r="C16" s="17">
        <v>707775813</v>
      </c>
      <c r="D16" s="18">
        <v>12</v>
      </c>
      <c r="E16" s="6" t="s">
        <v>309</v>
      </c>
      <c r="F16" s="6" t="s">
        <v>310</v>
      </c>
      <c r="G16" s="17">
        <v>0.22</v>
      </c>
      <c r="H16" s="6" t="s">
        <v>100</v>
      </c>
      <c r="I16" s="19">
        <v>0</v>
      </c>
      <c r="J16" s="8">
        <v>0.0038999999999999998</v>
      </c>
      <c r="K16" s="7">
        <v>1497892.54</v>
      </c>
      <c r="L16" s="7">
        <v>100</v>
      </c>
      <c r="M16" s="7">
        <v>1497.8900000000001</v>
      </c>
      <c r="N16" s="8">
        <v>0.032399999999999998</v>
      </c>
      <c r="O16" s="8">
        <v>0.00089999999999999998</v>
      </c>
      <c r="P16" s="52"/>
    </row>
    <row r="17" spans="1:16" ht="12.75">
      <c r="A17" s="52"/>
      <c r="B17" s="6" t="s">
        <v>4460</v>
      </c>
      <c r="C17" s="17">
        <v>707781803</v>
      </c>
      <c r="D17" s="18">
        <v>12</v>
      </c>
      <c r="E17" s="6" t="s">
        <v>309</v>
      </c>
      <c r="F17" s="6" t="s">
        <v>310</v>
      </c>
      <c r="G17" s="17">
        <v>0.81000000000000005</v>
      </c>
      <c r="H17" s="6" t="s">
        <v>100</v>
      </c>
      <c r="I17" s="19">
        <v>0</v>
      </c>
      <c r="J17" s="8">
        <v>0.0101</v>
      </c>
      <c r="K17" s="7">
        <v>4279692.9699999997</v>
      </c>
      <c r="L17" s="7">
        <v>99.540000000000006</v>
      </c>
      <c r="M17" s="7">
        <v>4260.0100000000002</v>
      </c>
      <c r="N17" s="8">
        <v>0.092299999999999993</v>
      </c>
      <c r="O17" s="8">
        <v>0.0025999999999999999</v>
      </c>
      <c r="P17" s="52"/>
    </row>
    <row r="18" spans="1:16" ht="12.75">
      <c r="A18" s="52"/>
      <c r="B18" s="6" t="s">
        <v>4461</v>
      </c>
      <c r="C18" s="17">
        <v>707772430</v>
      </c>
      <c r="D18" s="18">
        <v>12</v>
      </c>
      <c r="E18" s="6" t="s">
        <v>309</v>
      </c>
      <c r="F18" s="6" t="s">
        <v>310</v>
      </c>
      <c r="G18" s="17">
        <v>0.64000000000000001</v>
      </c>
      <c r="H18" s="6" t="s">
        <v>100</v>
      </c>
      <c r="I18" s="19">
        <v>0</v>
      </c>
      <c r="J18" s="8">
        <v>-0.0050000000000000001</v>
      </c>
      <c r="K18" s="7">
        <v>1283907.8899999999</v>
      </c>
      <c r="L18" s="7">
        <v>100.67</v>
      </c>
      <c r="M18" s="7">
        <v>1292.51</v>
      </c>
      <c r="N18" s="8">
        <v>0.028000000000000001</v>
      </c>
      <c r="O18" s="8">
        <v>0.00080000000000000004</v>
      </c>
      <c r="P18" s="52"/>
    </row>
    <row r="19" spans="1:16" ht="12.75">
      <c r="A19" s="52"/>
      <c r="B19" s="6" t="s">
        <v>4462</v>
      </c>
      <c r="C19" s="17">
        <v>707790267</v>
      </c>
      <c r="D19" s="18">
        <v>11</v>
      </c>
      <c r="E19" s="6" t="s">
        <v>98</v>
      </c>
      <c r="F19" s="6" t="s">
        <v>99</v>
      </c>
      <c r="G19" s="17">
        <v>0.45000000000000001</v>
      </c>
      <c r="H19" s="6" t="s">
        <v>100</v>
      </c>
      <c r="I19" s="19">
        <v>0</v>
      </c>
      <c r="J19" s="8">
        <v>0.0033999999999999998</v>
      </c>
      <c r="K19" s="7">
        <v>1711877.1799999999</v>
      </c>
      <c r="L19" s="7">
        <v>100.01000000000001</v>
      </c>
      <c r="M19" s="7">
        <v>1712.05</v>
      </c>
      <c r="N19" s="8">
        <v>0.037100000000000001</v>
      </c>
      <c r="O19" s="8">
        <v>0.001</v>
      </c>
      <c r="P19" s="52"/>
    </row>
    <row r="20" spans="1:16" ht="12.75">
      <c r="A20" s="52"/>
      <c r="B20" s="6" t="s">
        <v>4463</v>
      </c>
      <c r="C20" s="17">
        <v>707768917</v>
      </c>
      <c r="D20" s="18">
        <v>20</v>
      </c>
      <c r="E20" s="6" t="s">
        <v>98</v>
      </c>
      <c r="F20" s="6" t="s">
        <v>99</v>
      </c>
      <c r="G20" s="17">
        <v>0.53000000000000003</v>
      </c>
      <c r="H20" s="6" t="s">
        <v>100</v>
      </c>
      <c r="I20" s="19">
        <v>0</v>
      </c>
      <c r="J20" s="8">
        <v>0.0097000000000000003</v>
      </c>
      <c r="K20" s="7">
        <v>2090182.3600000001</v>
      </c>
      <c r="L20" s="7">
        <v>99.870000000000005</v>
      </c>
      <c r="M20" s="7">
        <v>2087.4699999999998</v>
      </c>
      <c r="N20" s="8">
        <v>0.045199999999999997</v>
      </c>
      <c r="O20" s="8">
        <v>0.0012999999999999999</v>
      </c>
      <c r="P20" s="52"/>
    </row>
    <row r="21" spans="1:16" ht="12.75">
      <c r="A21" s="52"/>
      <c r="B21" s="6" t="s">
        <v>4464</v>
      </c>
      <c r="C21" s="17">
        <v>707775854</v>
      </c>
      <c r="D21" s="18">
        <v>11</v>
      </c>
      <c r="E21" s="6" t="s">
        <v>98</v>
      </c>
      <c r="F21" s="6" t="s">
        <v>99</v>
      </c>
      <c r="G21" s="17">
        <v>0.19</v>
      </c>
      <c r="H21" s="6" t="s">
        <v>100</v>
      </c>
      <c r="I21" s="19">
        <v>0</v>
      </c>
      <c r="J21" s="8">
        <v>0.0044999999999999997</v>
      </c>
      <c r="K21" s="7">
        <v>855938.58999999997</v>
      </c>
      <c r="L21" s="7">
        <v>100.05</v>
      </c>
      <c r="M21" s="7">
        <v>856.37</v>
      </c>
      <c r="N21" s="8">
        <v>0.018499999999999999</v>
      </c>
      <c r="O21" s="8">
        <v>0.00050000000000000001</v>
      </c>
      <c r="P21" s="52"/>
    </row>
    <row r="22" spans="1:16" ht="12.75">
      <c r="A22" s="52"/>
      <c r="B22" s="6" t="s">
        <v>4465</v>
      </c>
      <c r="C22" s="17">
        <v>707785267</v>
      </c>
      <c r="D22" s="18">
        <v>11</v>
      </c>
      <c r="E22" s="6" t="s">
        <v>98</v>
      </c>
      <c r="F22" s="6" t="s">
        <v>99</v>
      </c>
      <c r="G22" s="17">
        <v>0.91000000000000003</v>
      </c>
      <c r="H22" s="6" t="s">
        <v>100</v>
      </c>
      <c r="I22" s="19">
        <v>0</v>
      </c>
      <c r="J22" s="8">
        <v>0.0066</v>
      </c>
      <c r="K22" s="7">
        <v>1069923.24</v>
      </c>
      <c r="L22" s="7">
        <v>99.680000000000007</v>
      </c>
      <c r="M22" s="7">
        <v>1066.5</v>
      </c>
      <c r="N22" s="8">
        <v>0.023099999999999999</v>
      </c>
      <c r="O22" s="8">
        <v>0.00069999999999999999</v>
      </c>
      <c r="P22" s="52"/>
    </row>
    <row r="23" spans="1:16" ht="12.75">
      <c r="A23" s="52"/>
      <c r="B23" s="6" t="s">
        <v>4466</v>
      </c>
      <c r="C23" s="17">
        <v>707768966</v>
      </c>
      <c r="D23" s="18">
        <v>11</v>
      </c>
      <c r="E23" s="6" t="s">
        <v>98</v>
      </c>
      <c r="F23" s="6" t="s">
        <v>99</v>
      </c>
      <c r="G23" s="17">
        <v>0.050000000000000003</v>
      </c>
      <c r="H23" s="6" t="s">
        <v>100</v>
      </c>
      <c r="I23" s="19">
        <v>0</v>
      </c>
      <c r="J23" s="8">
        <v>0.0064000000000000003</v>
      </c>
      <c r="K23" s="7">
        <v>2139846.48</v>
      </c>
      <c r="L23" s="7">
        <v>100.12000000000001</v>
      </c>
      <c r="M23" s="7">
        <v>2142.4099999999999</v>
      </c>
      <c r="N23" s="8">
        <v>0.046399999999999997</v>
      </c>
      <c r="O23" s="8">
        <v>0.0012999999999999999</v>
      </c>
      <c r="P23" s="52"/>
    </row>
    <row r="24" spans="1:16" ht="12.75">
      <c r="A24" s="52"/>
      <c r="B24" s="6" t="s">
        <v>4467</v>
      </c>
      <c r="C24" s="17">
        <v>707768974</v>
      </c>
      <c r="D24" s="18">
        <v>11</v>
      </c>
      <c r="E24" s="6" t="s">
        <v>98</v>
      </c>
      <c r="F24" s="6" t="s">
        <v>99</v>
      </c>
      <c r="G24" s="17">
        <v>0.059999999999999998</v>
      </c>
      <c r="H24" s="6" t="s">
        <v>100</v>
      </c>
      <c r="I24" s="19">
        <v>0</v>
      </c>
      <c r="J24" s="8">
        <v>0.0086</v>
      </c>
      <c r="K24" s="7">
        <v>855938.58999999997</v>
      </c>
      <c r="L24" s="7">
        <v>100.09999999999999</v>
      </c>
      <c r="M24" s="7">
        <v>856.78999999999996</v>
      </c>
      <c r="N24" s="8">
        <v>0.018599999999999998</v>
      </c>
      <c r="O24" s="8">
        <v>0.00050000000000000001</v>
      </c>
      <c r="P24" s="52"/>
    </row>
    <row r="25" spans="1:16" ht="12.75">
      <c r="A25" s="52"/>
      <c r="B25" s="6" t="s">
        <v>4468</v>
      </c>
      <c r="C25" s="17">
        <v>707785275</v>
      </c>
      <c r="D25" s="18">
        <v>11</v>
      </c>
      <c r="E25" s="6" t="s">
        <v>98</v>
      </c>
      <c r="F25" s="6" t="s">
        <v>99</v>
      </c>
      <c r="G25" s="17">
        <v>0.89000000000000001</v>
      </c>
      <c r="H25" s="6" t="s">
        <v>100</v>
      </c>
      <c r="I25" s="19">
        <v>0</v>
      </c>
      <c r="J25" s="8">
        <v>0.0082000000000000007</v>
      </c>
      <c r="K25" s="7">
        <v>1925861.8300000001</v>
      </c>
      <c r="L25" s="7">
        <v>99.670000000000002</v>
      </c>
      <c r="M25" s="7">
        <v>1919.51</v>
      </c>
      <c r="N25" s="8">
        <v>0.041599999999999998</v>
      </c>
      <c r="O25" s="8">
        <v>0.0011999999999999999</v>
      </c>
      <c r="P25" s="52"/>
    </row>
    <row r="26" spans="1:16" ht="12.75">
      <c r="A26" s="52"/>
      <c r="B26" s="6" t="s">
        <v>4469</v>
      </c>
      <c r="C26" s="17">
        <v>707775870</v>
      </c>
      <c r="D26" s="18">
        <v>20</v>
      </c>
      <c r="E26" s="6" t="s">
        <v>98</v>
      </c>
      <c r="F26" s="6" t="s">
        <v>99</v>
      </c>
      <c r="G26" s="17">
        <v>0.22</v>
      </c>
      <c r="H26" s="6" t="s">
        <v>100</v>
      </c>
      <c r="I26" s="19">
        <v>0</v>
      </c>
      <c r="J26" s="8">
        <v>0.0045999999999999999</v>
      </c>
      <c r="K26" s="7">
        <v>1497892.54</v>
      </c>
      <c r="L26" s="7">
        <v>100.01000000000001</v>
      </c>
      <c r="M26" s="7">
        <v>1498.04</v>
      </c>
      <c r="N26" s="8">
        <v>0.032399999999999998</v>
      </c>
      <c r="O26" s="8">
        <v>0.00089999999999999998</v>
      </c>
      <c r="P26" s="52"/>
    </row>
    <row r="27" spans="1:16" ht="12.75">
      <c r="A27" s="52"/>
      <c r="B27" s="6" t="s">
        <v>156</v>
      </c>
      <c r="C27" s="17">
        <v>707768990</v>
      </c>
      <c r="D27" s="18">
        <v>20</v>
      </c>
      <c r="E27" s="6" t="s">
        <v>98</v>
      </c>
      <c r="F27" s="6" t="s">
        <v>99</v>
      </c>
      <c r="G27" s="17">
        <v>0.070000000000000007</v>
      </c>
      <c r="H27" s="6" t="s">
        <v>100</v>
      </c>
      <c r="I27" s="19">
        <v>0</v>
      </c>
      <c r="J27" s="8">
        <v>0.0079000000000000008</v>
      </c>
      <c r="K27" s="7">
        <v>1540689.47</v>
      </c>
      <c r="L27" s="7">
        <v>100.05</v>
      </c>
      <c r="M27" s="7">
        <v>1541.46</v>
      </c>
      <c r="N27" s="8">
        <v>0.033399999999999999</v>
      </c>
      <c r="O27" s="8">
        <v>0.00089999999999999998</v>
      </c>
      <c r="P27" s="52"/>
    </row>
    <row r="28" spans="1:16" ht="12.75">
      <c r="A28" s="52"/>
      <c r="B28" s="6" t="s">
        <v>4470</v>
      </c>
      <c r="C28" s="17">
        <v>707781860</v>
      </c>
      <c r="D28" s="18">
        <v>20</v>
      </c>
      <c r="E28" s="6" t="s">
        <v>98</v>
      </c>
      <c r="F28" s="6" t="s">
        <v>99</v>
      </c>
      <c r="G28" s="17">
        <v>0.82999999999999996</v>
      </c>
      <c r="H28" s="6" t="s">
        <v>100</v>
      </c>
      <c r="I28" s="19">
        <v>0</v>
      </c>
      <c r="J28" s="8">
        <v>0.0089999999999999993</v>
      </c>
      <c r="K28" s="7">
        <v>3209769.73</v>
      </c>
      <c r="L28" s="7">
        <v>99.590000000000003</v>
      </c>
      <c r="M28" s="7">
        <v>3196.6100000000001</v>
      </c>
      <c r="N28" s="8">
        <v>0.069199999999999998</v>
      </c>
      <c r="O28" s="8">
        <v>0.002</v>
      </c>
      <c r="P28" s="52"/>
    </row>
    <row r="29" spans="1:16" ht="12.75">
      <c r="A29" s="52"/>
      <c r="B29" s="6" t="s">
        <v>4471</v>
      </c>
      <c r="C29" s="17">
        <v>707772620</v>
      </c>
      <c r="D29" s="18">
        <v>20</v>
      </c>
      <c r="E29" s="6" t="s">
        <v>98</v>
      </c>
      <c r="F29" s="6" t="s">
        <v>99</v>
      </c>
      <c r="G29" s="17">
        <v>0.14000000000000001</v>
      </c>
      <c r="H29" s="6" t="s">
        <v>100</v>
      </c>
      <c r="I29" s="19">
        <v>0</v>
      </c>
      <c r="J29" s="8">
        <v>0.0048999999999999998</v>
      </c>
      <c r="K29" s="7">
        <v>2781800.4300000002</v>
      </c>
      <c r="L29" s="7">
        <v>100.04000000000001</v>
      </c>
      <c r="M29" s="7">
        <v>2782.9099999999999</v>
      </c>
      <c r="N29" s="8">
        <v>0.060299999999999999</v>
      </c>
      <c r="O29" s="8">
        <v>0.0016999999999999999</v>
      </c>
      <c r="P29" s="52"/>
    </row>
    <row r="30" spans="1:16" ht="12.75">
      <c r="A30" s="52"/>
      <c r="B30" s="6" t="s">
        <v>4472</v>
      </c>
      <c r="C30" s="17">
        <v>707772554</v>
      </c>
      <c r="D30" s="18">
        <v>10</v>
      </c>
      <c r="E30" s="6" t="s">
        <v>336</v>
      </c>
      <c r="F30" s="6" t="s">
        <v>99</v>
      </c>
      <c r="G30" s="17">
        <v>0.64000000000000001</v>
      </c>
      <c r="H30" s="6" t="s">
        <v>100</v>
      </c>
      <c r="I30" s="19">
        <v>0</v>
      </c>
      <c r="J30" s="8">
        <v>0.0067000000000000002</v>
      </c>
      <c r="K30" s="7">
        <v>1540689.47</v>
      </c>
      <c r="L30" s="7">
        <v>99.769999999999996</v>
      </c>
      <c r="M30" s="7">
        <v>1537.1500000000001</v>
      </c>
      <c r="N30" s="8">
        <v>0.033300000000000003</v>
      </c>
      <c r="O30" s="8">
        <v>0.00089999999999999998</v>
      </c>
      <c r="P30" s="52"/>
    </row>
    <row r="31" spans="1:16" ht="12.75">
      <c r="A31" s="52"/>
      <c r="B31" s="6" t="s">
        <v>4473</v>
      </c>
      <c r="C31" s="17">
        <v>707772562</v>
      </c>
      <c r="D31" s="18">
        <v>10</v>
      </c>
      <c r="E31" s="6" t="s">
        <v>336</v>
      </c>
      <c r="F31" s="6" t="s">
        <v>99</v>
      </c>
      <c r="G31" s="17">
        <v>0.080000000000000002</v>
      </c>
      <c r="H31" s="6" t="s">
        <v>100</v>
      </c>
      <c r="I31" s="19">
        <v>0</v>
      </c>
      <c r="J31" s="8">
        <v>0.0082000000000000007</v>
      </c>
      <c r="K31" s="7">
        <v>1497892.53</v>
      </c>
      <c r="L31" s="7">
        <v>100.04000000000001</v>
      </c>
      <c r="M31" s="7">
        <v>1498.49</v>
      </c>
      <c r="N31" s="8">
        <v>0.032500000000000001</v>
      </c>
      <c r="O31" s="8">
        <v>0.00089999999999999998</v>
      </c>
      <c r="P31" s="52"/>
    </row>
    <row r="32" spans="1:16" ht="12.75">
      <c r="A32" s="52"/>
      <c r="B32" s="6" t="s">
        <v>4474</v>
      </c>
      <c r="C32" s="17">
        <v>707772570</v>
      </c>
      <c r="D32" s="18">
        <v>10</v>
      </c>
      <c r="E32" s="6" t="s">
        <v>336</v>
      </c>
      <c r="F32" s="6" t="s">
        <v>99</v>
      </c>
      <c r="G32" s="17">
        <v>0.089999999999999997</v>
      </c>
      <c r="H32" s="6" t="s">
        <v>100</v>
      </c>
      <c r="I32" s="19">
        <v>0</v>
      </c>
      <c r="J32" s="8">
        <v>0.0095999999999999992</v>
      </c>
      <c r="K32" s="7">
        <v>3209769.73</v>
      </c>
      <c r="L32" s="7">
        <v>100.02</v>
      </c>
      <c r="M32" s="7">
        <v>3210.4099999999999</v>
      </c>
      <c r="N32" s="8">
        <v>0.069500000000000006</v>
      </c>
      <c r="O32" s="8">
        <v>0.002</v>
      </c>
      <c r="P32" s="52"/>
    </row>
    <row r="33" spans="1:16" ht="12.75">
      <c r="A33" s="52"/>
      <c r="B33" s="6" t="s">
        <v>4475</v>
      </c>
      <c r="C33" s="17">
        <v>707772588</v>
      </c>
      <c r="D33" s="18">
        <v>10</v>
      </c>
      <c r="E33" s="6" t="s">
        <v>336</v>
      </c>
      <c r="F33" s="6" t="s">
        <v>99</v>
      </c>
      <c r="G33" s="17">
        <v>0.10000000000000001</v>
      </c>
      <c r="H33" s="6" t="s">
        <v>100</v>
      </c>
      <c r="I33" s="19">
        <v>0</v>
      </c>
      <c r="J33" s="8">
        <v>0.0076</v>
      </c>
      <c r="K33" s="7">
        <v>2353831.1299999999</v>
      </c>
      <c r="L33" s="7">
        <v>100.05</v>
      </c>
      <c r="M33" s="7">
        <v>2355.0100000000002</v>
      </c>
      <c r="N33" s="8">
        <v>0.050999999999999997</v>
      </c>
      <c r="O33" s="8">
        <v>0.0014</v>
      </c>
      <c r="P33" s="52"/>
    </row>
    <row r="34" spans="1:16" ht="12.75">
      <c r="A34" s="52"/>
      <c r="B34" s="6" t="s">
        <v>4476</v>
      </c>
      <c r="C34" s="17">
        <v>707768883</v>
      </c>
      <c r="D34" s="18">
        <v>11</v>
      </c>
      <c r="E34" s="6" t="s">
        <v>482</v>
      </c>
      <c r="F34" s="6" t="s">
        <v>99</v>
      </c>
      <c r="G34" s="17">
        <v>0.040000000000000001</v>
      </c>
      <c r="H34" s="6" t="s">
        <v>100</v>
      </c>
      <c r="I34" s="19">
        <v>0</v>
      </c>
      <c r="J34" s="8">
        <v>0.0077000000000000002</v>
      </c>
      <c r="K34" s="7">
        <v>3135273.54</v>
      </c>
      <c r="L34" s="7">
        <v>100.13</v>
      </c>
      <c r="M34" s="7">
        <v>3139.3499999999999</v>
      </c>
      <c r="N34" s="8">
        <v>0.068000000000000005</v>
      </c>
      <c r="O34" s="8">
        <v>0.0019</v>
      </c>
      <c r="P34" s="52"/>
    </row>
    <row r="35" spans="1:16" ht="12.75">
      <c r="A35" s="52"/>
      <c r="B35" s="6" t="s">
        <v>4477</v>
      </c>
      <c r="C35" s="17">
        <v>707768891</v>
      </c>
      <c r="D35" s="18">
        <v>11</v>
      </c>
      <c r="E35" s="6" t="s">
        <v>482</v>
      </c>
      <c r="F35" s="6" t="s">
        <v>99</v>
      </c>
      <c r="G35" s="17">
        <v>0.53000000000000003</v>
      </c>
      <c r="H35" s="6" t="s">
        <v>100</v>
      </c>
      <c r="I35" s="19">
        <v>0</v>
      </c>
      <c r="J35" s="8">
        <v>0.0097000000000000003</v>
      </c>
      <c r="K35" s="7">
        <v>1567636.77</v>
      </c>
      <c r="L35" s="7">
        <v>99.870000000000005</v>
      </c>
      <c r="M35" s="7">
        <v>1565.5999999999999</v>
      </c>
      <c r="N35" s="8">
        <v>0.0339</v>
      </c>
      <c r="O35" s="8">
        <v>0.001</v>
      </c>
      <c r="P35" s="52"/>
    </row>
    <row r="36" spans="1:16" ht="12.75">
      <c r="A36" s="52"/>
      <c r="B36" s="13" t="s">
        <v>4478</v>
      </c>
      <c r="C36" s="14"/>
      <c r="D36" s="13"/>
      <c r="E36" s="13"/>
      <c r="F36" s="13"/>
      <c r="G36" s="14">
        <v>0</v>
      </c>
      <c r="H36" s="13"/>
      <c r="J36" s="16">
        <v>0</v>
      </c>
      <c r="K36" s="15">
        <v>0</v>
      </c>
      <c r="M36" s="15">
        <v>0</v>
      </c>
      <c r="N36" s="16">
        <v>0</v>
      </c>
      <c r="O36" s="16">
        <v>0</v>
      </c>
      <c r="P36" s="52"/>
    </row>
    <row r="37" spans="1:16" ht="12.75">
      <c r="A37" s="52"/>
      <c r="B37" s="13" t="s">
        <v>4479</v>
      </c>
      <c r="C37" s="14"/>
      <c r="D37" s="13"/>
      <c r="E37" s="13"/>
      <c r="F37" s="13"/>
      <c r="G37" s="14">
        <v>0</v>
      </c>
      <c r="H37" s="13"/>
      <c r="J37" s="16">
        <v>0</v>
      </c>
      <c r="K37" s="15">
        <v>0</v>
      </c>
      <c r="M37" s="15">
        <v>0</v>
      </c>
      <c r="N37" s="16">
        <v>0</v>
      </c>
      <c r="O37" s="16">
        <v>0</v>
      </c>
      <c r="P37" s="52"/>
    </row>
    <row r="38" spans="1:16" ht="12.75">
      <c r="A38" s="52"/>
      <c r="B38" s="13" t="s">
        <v>2386</v>
      </c>
      <c r="C38" s="14"/>
      <c r="D38" s="13"/>
      <c r="E38" s="13"/>
      <c r="F38" s="13"/>
      <c r="G38" s="14">
        <v>0</v>
      </c>
      <c r="H38" s="13"/>
      <c r="J38" s="16">
        <v>0</v>
      </c>
      <c r="K38" s="15">
        <v>0</v>
      </c>
      <c r="M38" s="15">
        <v>0</v>
      </c>
      <c r="N38" s="16">
        <v>0</v>
      </c>
      <c r="O38" s="16">
        <v>0</v>
      </c>
      <c r="P38" s="52"/>
    </row>
    <row r="39" spans="1:16" ht="12.75">
      <c r="A39" s="52"/>
      <c r="B39" s="3" t="s">
        <v>299</v>
      </c>
      <c r="C39" s="12"/>
      <c r="D39" s="3"/>
      <c r="E39" s="3"/>
      <c r="F39" s="3"/>
      <c r="H39" s="3"/>
      <c r="K39" s="9">
        <v>0</v>
      </c>
      <c r="M39" s="9">
        <v>0</v>
      </c>
      <c r="N39" s="10">
        <v>0</v>
      </c>
      <c r="O39" s="10">
        <v>0</v>
      </c>
      <c r="P39" s="52"/>
    </row>
    <row r="40" spans="1:16" ht="12.75">
      <c r="A40" s="52"/>
      <c r="B40" s="6" t="s">
        <v>191</v>
      </c>
      <c r="P40" s="52"/>
    </row>
    <row r="41" spans="2:15" ht="12.75">
      <c r="B41" s="51" t="s">
        <v>4688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8" ht="12.75">
      <c r="B42" s="6"/>
      <c r="C42" s="17"/>
      <c r="D42" s="6"/>
      <c r="E42" s="6"/>
      <c r="F42" s="6"/>
      <c r="H42" s="6"/>
    </row>
    <row r="43" spans="2:2" ht="12.75">
      <c r="B43" s="5" t="s">
        <v>4701</v>
      </c>
    </row>
    <row r="44" spans="2:2" ht="12.75">
      <c r="B44" s="5" t="s">
        <v>4697</v>
      </c>
    </row>
    <row r="45" spans="2:2" ht="12.75">
      <c r="B45" s="5" t="s">
        <v>4698</v>
      </c>
    </row>
    <row r="46" spans="2:2" ht="12.75">
      <c r="B46" s="5" t="s">
        <v>4699</v>
      </c>
    </row>
    <row r="47" spans="2:2" ht="12.75">
      <c r="B47" t="s">
        <v>4700</v>
      </c>
    </row>
  </sheetData>
  <mergeCells count="4">
    <mergeCell ref="B6:O6"/>
    <mergeCell ref="A7:A40"/>
    <mergeCell ref="B41:O41"/>
    <mergeCell ref="P7:P40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858090f-e8b8-4267-b664-a9cc447b219b}">
  <sheetPr codeName="גיליון24"/>
  <dimension ref="A1:K23"/>
  <sheetViews>
    <sheetView rightToLeft="1" workbookViewId="0" topLeftCell="A1">
      <selection pane="topLeft" activeCell="E40" sqref="E40"/>
    </sheetView>
  </sheetViews>
  <sheetFormatPr defaultColWidth="9.14428571428571" defaultRowHeight="12.75"/>
  <cols>
    <col min="2" max="2" width="24.7142857142857" customWidth="1"/>
    <col min="3" max="3" width="21.7142857142857" customWidth="1"/>
    <col min="4" max="4" width="12.7142857142857" customWidth="1"/>
    <col min="5" max="5" width="32.1428571428571" customWidth="1"/>
    <col min="6" max="6" width="11.7142857142857" customWidth="1"/>
    <col min="7" max="7" width="23" customWidth="1"/>
    <col min="8" max="8" width="30.7142857142857" customWidth="1"/>
    <col min="9" max="9" width="24.4285714285714" customWidth="1"/>
    <col min="10" max="10" width="13.7142857142857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0" ht="12.75">
      <c r="B6" s="51" t="s">
        <v>4685</v>
      </c>
      <c r="C6" s="51"/>
      <c r="D6" s="51"/>
      <c r="E6" s="51"/>
      <c r="F6" s="51"/>
      <c r="G6" s="51"/>
      <c r="H6" s="51"/>
      <c r="I6" s="51"/>
      <c r="J6" s="51"/>
    </row>
    <row r="7" spans="1:11" ht="15.75">
      <c r="A7" s="52" t="s">
        <v>4686</v>
      </c>
      <c r="B7" s="2" t="s">
        <v>4480</v>
      </c>
      <c r="K7" s="52" t="s">
        <v>4687</v>
      </c>
    </row>
    <row r="8" spans="1:11" ht="13.5" thickBot="1">
      <c r="A8" s="52"/>
      <c r="B8" s="4" t="s">
        <v>88</v>
      </c>
      <c r="C8" s="4" t="s">
        <v>4481</v>
      </c>
      <c r="D8" s="4" t="s">
        <v>4482</v>
      </c>
      <c r="E8" s="4" t="s">
        <v>4718</v>
      </c>
      <c r="F8" s="4" t="s">
        <v>93</v>
      </c>
      <c r="G8" s="4" t="s">
        <v>4717</v>
      </c>
      <c r="H8" s="4" t="s">
        <v>4705</v>
      </c>
      <c r="I8" s="4" t="s">
        <v>4706</v>
      </c>
      <c r="J8" s="4" t="s">
        <v>4483</v>
      </c>
      <c r="K8" s="52"/>
    </row>
    <row r="9" spans="1:11" ht="13.5" thickTop="1">
      <c r="A9" s="52"/>
      <c r="B9" s="3" t="s">
        <v>4484</v>
      </c>
      <c r="C9" s="3"/>
      <c r="D9" s="3"/>
      <c r="F9" s="3"/>
      <c r="G9" s="9">
        <v>0</v>
      </c>
      <c r="H9" s="10">
        <v>0</v>
      </c>
      <c r="I9" s="10">
        <v>0</v>
      </c>
      <c r="J9" s="3"/>
      <c r="K9" s="52"/>
    </row>
    <row r="10" spans="1:11" ht="12.75">
      <c r="A10" s="52"/>
      <c r="B10" s="3" t="s">
        <v>4485</v>
      </c>
      <c r="C10" s="3"/>
      <c r="D10" s="3"/>
      <c r="F10" s="3"/>
      <c r="G10" s="9">
        <v>0</v>
      </c>
      <c r="H10" s="10">
        <v>0</v>
      </c>
      <c r="I10" s="10">
        <v>0</v>
      </c>
      <c r="J10" s="3"/>
      <c r="K10" s="52"/>
    </row>
    <row r="11" spans="1:11" ht="12.75">
      <c r="A11" s="52"/>
      <c r="B11" s="13" t="s">
        <v>4486</v>
      </c>
      <c r="C11" s="13"/>
      <c r="D11" s="13"/>
      <c r="F11" s="13"/>
      <c r="G11" s="15">
        <v>0</v>
      </c>
      <c r="H11" s="16">
        <v>0</v>
      </c>
      <c r="I11" s="16">
        <v>0</v>
      </c>
      <c r="J11" s="13"/>
      <c r="K11" s="52"/>
    </row>
    <row r="12" spans="1:11" ht="12.75">
      <c r="A12" s="52"/>
      <c r="B12" s="13" t="s">
        <v>4487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  <c r="K12" s="52"/>
    </row>
    <row r="13" spans="1:11" ht="12.75">
      <c r="A13" s="52"/>
      <c r="B13" s="3" t="s">
        <v>4488</v>
      </c>
      <c r="C13" s="3"/>
      <c r="D13" s="3"/>
      <c r="F13" s="3"/>
      <c r="G13" s="9">
        <v>0</v>
      </c>
      <c r="H13" s="10">
        <v>0</v>
      </c>
      <c r="I13" s="10">
        <v>0</v>
      </c>
      <c r="J13" s="3"/>
      <c r="K13" s="52"/>
    </row>
    <row r="14" spans="1:11" ht="12.75">
      <c r="A14" s="52"/>
      <c r="B14" s="13" t="s">
        <v>4486</v>
      </c>
      <c r="C14" s="13"/>
      <c r="D14" s="13"/>
      <c r="F14" s="13"/>
      <c r="G14" s="15">
        <v>0</v>
      </c>
      <c r="H14" s="16">
        <v>0</v>
      </c>
      <c r="I14" s="16">
        <v>0</v>
      </c>
      <c r="J14" s="13"/>
      <c r="K14" s="52"/>
    </row>
    <row r="15" spans="1:11" ht="12.75">
      <c r="A15" s="52"/>
      <c r="B15" s="13" t="s">
        <v>4487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  <c r="K15" s="52"/>
    </row>
    <row r="16" spans="1:11" ht="12.75">
      <c r="A16" s="52"/>
      <c r="B16" s="6" t="s">
        <v>191</v>
      </c>
      <c r="K16" s="52"/>
    </row>
    <row r="17" spans="2:10" ht="12.75">
      <c r="B17" s="51" t="s">
        <v>4688</v>
      </c>
      <c r="C17" s="51"/>
      <c r="D17" s="51"/>
      <c r="E17" s="51"/>
      <c r="F17" s="51"/>
      <c r="G17" s="51"/>
      <c r="H17" s="51"/>
      <c r="I17" s="51"/>
      <c r="J17" s="51"/>
    </row>
    <row r="18" spans="2:10" ht="12.75">
      <c r="B18" s="6"/>
      <c r="C18" s="6"/>
      <c r="D18" s="6"/>
      <c r="F18" s="6"/>
      <c r="J18" s="6"/>
    </row>
    <row r="19" spans="2:2" ht="12.75">
      <c r="B19" s="5" t="s">
        <v>4701</v>
      </c>
    </row>
    <row r="20" spans="2:2" ht="12.75">
      <c r="B20" s="5" t="s">
        <v>4697</v>
      </c>
    </row>
    <row r="21" spans="2:2" ht="12.75">
      <c r="B21" s="5" t="s">
        <v>4698</v>
      </c>
    </row>
    <row r="22" spans="2:2" ht="12.75">
      <c r="B22" s="5" t="s">
        <v>4699</v>
      </c>
    </row>
    <row r="23" spans="2:2" ht="12.75">
      <c r="B23" t="s">
        <v>4700</v>
      </c>
    </row>
  </sheetData>
  <mergeCells count="4">
    <mergeCell ref="B6:J6"/>
    <mergeCell ref="A7:A16"/>
    <mergeCell ref="B17:J17"/>
    <mergeCell ref="K7:K16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1cf8cc8b-b483-468f-8470-bd3560d4dade}">
  <sheetPr codeName="גיליון25"/>
  <dimension ref="A1:L19"/>
  <sheetViews>
    <sheetView rightToLeft="1" workbookViewId="0" topLeftCell="A1">
      <selection pane="topLeft" activeCell="B15" sqref="B15:B20"/>
    </sheetView>
  </sheetViews>
  <sheetFormatPr defaultColWidth="9.14428571428571" defaultRowHeight="12.75"/>
  <cols>
    <col min="2" max="2" width="30.7142857142857" customWidth="1"/>
    <col min="3" max="3" width="13.7142857142857" customWidth="1"/>
    <col min="4" max="4" width="8.71428571428571" customWidth="1"/>
    <col min="5" max="5" width="10.7142857142857" customWidth="1"/>
    <col min="6" max="6" width="11.7142857142857" customWidth="1"/>
    <col min="7" max="7" width="18.5714285714286" customWidth="1"/>
    <col min="8" max="8" width="20.4285714285714" customWidth="1"/>
    <col min="9" max="9" width="20" customWidth="1"/>
    <col min="10" max="10" width="30.1428571428571" customWidth="1"/>
    <col min="11" max="1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</row>
    <row r="7" spans="1:12" ht="15.75">
      <c r="A7" s="52" t="s">
        <v>4686</v>
      </c>
      <c r="B7" s="2" t="s">
        <v>4489</v>
      </c>
      <c r="L7" s="52" t="s">
        <v>4687</v>
      </c>
    </row>
    <row r="8" spans="1:12" ht="13.5" thickBot="1">
      <c r="A8" s="52"/>
      <c r="B8" s="4" t="s">
        <v>88</v>
      </c>
      <c r="C8" s="4" t="s">
        <v>90</v>
      </c>
      <c r="D8" s="4" t="s">
        <v>91</v>
      </c>
      <c r="E8" s="4" t="s">
        <v>92</v>
      </c>
      <c r="F8" s="4" t="s">
        <v>93</v>
      </c>
      <c r="G8" s="4" t="s">
        <v>4702</v>
      </c>
      <c r="H8" s="4" t="s">
        <v>4703</v>
      </c>
      <c r="I8" s="4" t="s">
        <v>4716</v>
      </c>
      <c r="J8" s="4" t="s">
        <v>4712</v>
      </c>
      <c r="K8" s="4" t="s">
        <v>4713</v>
      </c>
      <c r="L8" s="52"/>
    </row>
    <row r="9" spans="1:12" ht="13.5" thickTop="1">
      <c r="A9" s="52"/>
      <c r="B9" s="3" t="s">
        <v>4490</v>
      </c>
      <c r="C9" s="3"/>
      <c r="D9" s="3"/>
      <c r="E9" s="3"/>
      <c r="F9" s="3"/>
      <c r="I9" s="9">
        <v>0</v>
      </c>
      <c r="J9" s="10">
        <v>0</v>
      </c>
      <c r="K9" s="10">
        <v>0</v>
      </c>
      <c r="L9" s="52"/>
    </row>
    <row r="10" spans="1:12" ht="12.75">
      <c r="A10" s="52"/>
      <c r="B10" s="3" t="s">
        <v>95</v>
      </c>
      <c r="C10" s="3"/>
      <c r="D10" s="3"/>
      <c r="E10" s="3"/>
      <c r="F10" s="3"/>
      <c r="I10" s="9">
        <v>0</v>
      </c>
      <c r="J10" s="10">
        <v>0</v>
      </c>
      <c r="K10" s="10">
        <v>0</v>
      </c>
      <c r="L10" s="52"/>
    </row>
    <row r="11" spans="1:12" ht="12.75">
      <c r="A11" s="52"/>
      <c r="B11" s="3" t="s">
        <v>190</v>
      </c>
      <c r="C11" s="3"/>
      <c r="D11" s="3"/>
      <c r="E11" s="3"/>
      <c r="F11" s="3"/>
      <c r="I11" s="9">
        <v>0</v>
      </c>
      <c r="J11" s="10">
        <v>0</v>
      </c>
      <c r="K11" s="10">
        <v>0</v>
      </c>
      <c r="L11" s="52"/>
    </row>
    <row r="12" spans="1:12" ht="12.75">
      <c r="A12" s="52"/>
      <c r="B12" s="6" t="s">
        <v>191</v>
      </c>
      <c r="L12" s="52"/>
    </row>
    <row r="13" spans="2:11" ht="12.75">
      <c r="B13" s="51" t="s">
        <v>4688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2:6" ht="12.75">
      <c r="B14" s="6"/>
      <c r="C14" s="6"/>
      <c r="D14" s="6"/>
      <c r="E14" s="6"/>
      <c r="F14" s="6"/>
    </row>
    <row r="15" spans="2:2" ht="12.75">
      <c r="B15" s="5" t="s">
        <v>4701</v>
      </c>
    </row>
    <row r="16" spans="2:2" ht="12.75">
      <c r="B16" s="5" t="s">
        <v>4697</v>
      </c>
    </row>
    <row r="17" spans="2:2" ht="12.75">
      <c r="B17" s="5" t="s">
        <v>4698</v>
      </c>
    </row>
    <row r="18" spans="2:2" ht="12.75">
      <c r="B18" s="5" t="s">
        <v>4699</v>
      </c>
    </row>
    <row r="19" spans="2:2" ht="12.75">
      <c r="B19" t="s">
        <v>4700</v>
      </c>
    </row>
  </sheetData>
  <mergeCells count="4">
    <mergeCell ref="B6:K6"/>
    <mergeCell ref="A7:A12"/>
    <mergeCell ref="B13:K13"/>
    <mergeCell ref="L7:L12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5296d03b-47e9-4b7f-a001-24af7d54c692}">
  <sheetPr codeName="גיליון26"/>
  <dimension ref="A1:L43"/>
  <sheetViews>
    <sheetView rightToLeft="1" workbookViewId="0" topLeftCell="A1">
      <selection pane="topLeft" activeCell="B39" sqref="B39:B44"/>
    </sheetView>
  </sheetViews>
  <sheetFormatPr defaultColWidth="9.14428571428571" defaultRowHeight="12.75"/>
  <cols>
    <col min="2" max="2" width="46.7142857142857" customWidth="1"/>
    <col min="3" max="3" width="15.7142857142857" customWidth="1"/>
    <col min="4" max="4" width="10.7142857142857" customWidth="1"/>
    <col min="5" max="5" width="12.7142857142857" customWidth="1"/>
    <col min="6" max="6" width="15.7142857142857" customWidth="1"/>
    <col min="7" max="7" width="18.5714285714286" customWidth="1"/>
    <col min="8" max="8" width="20.4285714285714" customWidth="1"/>
    <col min="9" max="9" width="20" customWidth="1"/>
    <col min="10" max="10" width="30.1428571428571" customWidth="1"/>
    <col min="11" max="1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</row>
    <row r="7" spans="1:12" ht="15.75">
      <c r="A7" s="52" t="s">
        <v>4686</v>
      </c>
      <c r="B7" s="2" t="s">
        <v>4491</v>
      </c>
      <c r="L7" s="52" t="s">
        <v>4687</v>
      </c>
    </row>
    <row r="8" spans="1:12" ht="13.5" thickBot="1">
      <c r="A8" s="52"/>
      <c r="B8" s="4" t="s">
        <v>88</v>
      </c>
      <c r="C8" s="4" t="s">
        <v>89</v>
      </c>
      <c r="D8" s="4" t="s">
        <v>91</v>
      </c>
      <c r="E8" s="4" t="s">
        <v>92</v>
      </c>
      <c r="F8" s="4" t="s">
        <v>93</v>
      </c>
      <c r="G8" s="4" t="s">
        <v>4702</v>
      </c>
      <c r="H8" s="4" t="s">
        <v>4703</v>
      </c>
      <c r="I8" s="4" t="s">
        <v>4716</v>
      </c>
      <c r="J8" s="4" t="s">
        <v>4712</v>
      </c>
      <c r="K8" s="4" t="s">
        <v>4713</v>
      </c>
      <c r="L8" s="52"/>
    </row>
    <row r="9" spans="1:12" ht="13.5" thickTop="1">
      <c r="A9" s="52"/>
      <c r="B9" s="3" t="s">
        <v>4492</v>
      </c>
      <c r="C9" s="12"/>
      <c r="D9" s="3"/>
      <c r="E9" s="3"/>
      <c r="F9" s="3"/>
      <c r="H9" s="10">
        <v>0.047899999999999998</v>
      </c>
      <c r="I9" s="9">
        <v>332.47000000000003</v>
      </c>
      <c r="J9" s="10">
        <v>1</v>
      </c>
      <c r="K9" s="10">
        <v>0.00020000000000000001</v>
      </c>
      <c r="L9" s="52"/>
    </row>
    <row r="10" spans="1:12" ht="12.75">
      <c r="A10" s="52"/>
      <c r="B10" s="3" t="s">
        <v>95</v>
      </c>
      <c r="C10" s="12"/>
      <c r="D10" s="3"/>
      <c r="E10" s="3"/>
      <c r="F10" s="3"/>
      <c r="H10" s="10">
        <v>0.047899999999999998</v>
      </c>
      <c r="I10" s="9">
        <v>334.30000000000001</v>
      </c>
      <c r="J10" s="10">
        <v>1.0055000000000001</v>
      </c>
      <c r="K10" s="10">
        <v>0.00020000000000000001</v>
      </c>
      <c r="L10" s="52"/>
    </row>
    <row r="11" spans="1:12" ht="12.75">
      <c r="A11" s="52"/>
      <c r="B11" s="6" t="s">
        <v>4493</v>
      </c>
      <c r="C11" s="17">
        <v>701013294</v>
      </c>
      <c r="D11" s="6" t="s">
        <v>480</v>
      </c>
      <c r="E11" s="6" t="s">
        <v>310</v>
      </c>
      <c r="F11" s="6" t="s">
        <v>100</v>
      </c>
      <c r="G11" s="19">
        <v>0.039</v>
      </c>
      <c r="I11" s="7">
        <v>5.8899999999999997</v>
      </c>
      <c r="J11" s="8">
        <v>0.0177</v>
      </c>
      <c r="K11" s="8">
        <v>0</v>
      </c>
      <c r="L11" s="52"/>
    </row>
    <row r="12" spans="1:12" ht="12.75">
      <c r="A12" s="52"/>
      <c r="B12" s="6" t="s">
        <v>4494</v>
      </c>
      <c r="C12" s="17">
        <v>707703534</v>
      </c>
      <c r="D12" s="6" t="s">
        <v>509</v>
      </c>
      <c r="E12" s="6" t="s">
        <v>310</v>
      </c>
      <c r="F12" s="6" t="s">
        <v>100</v>
      </c>
      <c r="G12" s="19">
        <v>0</v>
      </c>
      <c r="H12" s="8">
        <v>0.033599999999999998</v>
      </c>
      <c r="I12" s="7">
        <v>31.899999999999999</v>
      </c>
      <c r="J12" s="8">
        <v>0.096000000000000002</v>
      </c>
      <c r="K12" s="8">
        <v>0</v>
      </c>
      <c r="L12" s="52"/>
    </row>
    <row r="13" spans="1:12" ht="12.75">
      <c r="A13" s="52"/>
      <c r="B13" s="6" t="s">
        <v>4495</v>
      </c>
      <c r="C13" s="17">
        <v>707740346</v>
      </c>
      <c r="D13" s="6" t="s">
        <v>509</v>
      </c>
      <c r="E13" s="6" t="s">
        <v>310</v>
      </c>
      <c r="F13" s="6" t="s">
        <v>100</v>
      </c>
      <c r="G13" s="19">
        <v>0</v>
      </c>
      <c r="H13" s="8">
        <v>0.023599999999999999</v>
      </c>
      <c r="I13" s="7">
        <v>26.829999999999998</v>
      </c>
      <c r="J13" s="8">
        <v>0.080699999999999994</v>
      </c>
      <c r="K13" s="8">
        <v>0</v>
      </c>
      <c r="L13" s="52"/>
    </row>
    <row r="14" spans="1:12" ht="12.75">
      <c r="A14" s="52"/>
      <c r="B14" s="6" t="s">
        <v>4496</v>
      </c>
      <c r="C14" s="17">
        <v>707703500</v>
      </c>
      <c r="D14" s="6" t="s">
        <v>4426</v>
      </c>
      <c r="E14" s="6" t="s">
        <v>273</v>
      </c>
      <c r="F14" s="6" t="s">
        <v>44</v>
      </c>
      <c r="G14" s="19">
        <v>0</v>
      </c>
      <c r="I14" s="7">
        <v>7.6799999999999997</v>
      </c>
      <c r="J14" s="8">
        <v>0.023099999999999999</v>
      </c>
      <c r="K14" s="8">
        <v>0</v>
      </c>
      <c r="L14" s="52"/>
    </row>
    <row r="15" spans="1:12" ht="12.75">
      <c r="A15" s="52"/>
      <c r="B15" s="6" t="s">
        <v>4497</v>
      </c>
      <c r="C15" s="17">
        <v>707764676</v>
      </c>
      <c r="D15" s="6" t="s">
        <v>566</v>
      </c>
      <c r="E15" s="6" t="s">
        <v>99</v>
      </c>
      <c r="F15" s="6" t="s">
        <v>100</v>
      </c>
      <c r="G15" s="19">
        <v>0.067799999999999999</v>
      </c>
      <c r="I15" s="7">
        <v>64.560000000000002</v>
      </c>
      <c r="J15" s="8">
        <v>0.19420000000000001</v>
      </c>
      <c r="K15" s="8">
        <v>0</v>
      </c>
      <c r="L15" s="52"/>
    </row>
    <row r="16" spans="1:12" ht="12.75">
      <c r="A16" s="52"/>
      <c r="B16" s="6" t="s">
        <v>4498</v>
      </c>
      <c r="C16" s="17">
        <v>707750238</v>
      </c>
      <c r="D16" s="6" t="s">
        <v>189</v>
      </c>
      <c r="E16" s="6" t="s">
        <v>273</v>
      </c>
      <c r="F16" s="6" t="s">
        <v>100</v>
      </c>
      <c r="G16" s="19">
        <v>0</v>
      </c>
      <c r="H16" s="8">
        <v>0.112</v>
      </c>
      <c r="I16" s="7">
        <v>3.8199999999999998</v>
      </c>
      <c r="J16" s="8">
        <v>0.0115</v>
      </c>
      <c r="K16" s="8">
        <v>0</v>
      </c>
      <c r="L16" s="52"/>
    </row>
    <row r="17" spans="1:12" ht="12.75">
      <c r="A17" s="52"/>
      <c r="B17" s="6" t="s">
        <v>4499</v>
      </c>
      <c r="C17" s="17">
        <v>701020547</v>
      </c>
      <c r="D17" s="6" t="s">
        <v>189</v>
      </c>
      <c r="E17" s="6" t="s">
        <v>273</v>
      </c>
      <c r="F17" s="6" t="s">
        <v>100</v>
      </c>
      <c r="G17" s="19">
        <v>0.073999999999999996</v>
      </c>
      <c r="I17" s="7">
        <v>2.5499999999999998</v>
      </c>
      <c r="J17" s="8">
        <v>0.0077000000000000002</v>
      </c>
      <c r="K17" s="8">
        <v>0</v>
      </c>
      <c r="L17" s="52"/>
    </row>
    <row r="18" spans="1:12" ht="12.75">
      <c r="A18" s="52"/>
      <c r="B18" s="6" t="s">
        <v>4500</v>
      </c>
      <c r="C18" s="17">
        <v>701020554</v>
      </c>
      <c r="D18" s="6" t="s">
        <v>189</v>
      </c>
      <c r="E18" s="6" t="s">
        <v>273</v>
      </c>
      <c r="F18" s="6" t="s">
        <v>100</v>
      </c>
      <c r="G18" s="19">
        <v>0.074999999999999997</v>
      </c>
      <c r="I18" s="7">
        <v>3.2400000000000002</v>
      </c>
      <c r="J18" s="8">
        <v>0.0097999999999999997</v>
      </c>
      <c r="K18" s="8">
        <v>0</v>
      </c>
      <c r="L18" s="52"/>
    </row>
    <row r="19" spans="1:12" ht="12.75">
      <c r="A19" s="52"/>
      <c r="B19" s="6" t="s">
        <v>4501</v>
      </c>
      <c r="C19" s="17">
        <v>707682779</v>
      </c>
      <c r="D19" s="6" t="s">
        <v>189</v>
      </c>
      <c r="E19" s="6" t="s">
        <v>273</v>
      </c>
      <c r="F19" s="6" t="s">
        <v>100</v>
      </c>
      <c r="G19" s="19">
        <v>0.073999999999999996</v>
      </c>
      <c r="I19" s="7">
        <v>0.51000000000000001</v>
      </c>
      <c r="J19" s="8">
        <v>0.0015</v>
      </c>
      <c r="K19" s="8">
        <v>0</v>
      </c>
      <c r="L19" s="52"/>
    </row>
    <row r="20" spans="1:12" ht="12.75">
      <c r="A20" s="52"/>
      <c r="B20" s="6" t="s">
        <v>4502</v>
      </c>
      <c r="C20" s="17">
        <v>707682787</v>
      </c>
      <c r="D20" s="6" t="s">
        <v>189</v>
      </c>
      <c r="E20" s="6" t="s">
        <v>273</v>
      </c>
      <c r="F20" s="6" t="s">
        <v>100</v>
      </c>
      <c r="G20" s="19">
        <v>0.073999999999999996</v>
      </c>
      <c r="I20" s="7">
        <v>0.56000000000000005</v>
      </c>
      <c r="J20" s="8">
        <v>0.0016999999999999999</v>
      </c>
      <c r="K20" s="8">
        <v>0</v>
      </c>
      <c r="L20" s="52"/>
    </row>
    <row r="21" spans="1:12" ht="12.75">
      <c r="A21" s="52"/>
      <c r="B21" s="6" t="s">
        <v>4503</v>
      </c>
      <c r="C21" s="17">
        <v>707689816</v>
      </c>
      <c r="D21" s="6" t="s">
        <v>189</v>
      </c>
      <c r="E21" s="6" t="s">
        <v>273</v>
      </c>
      <c r="F21" s="6" t="s">
        <v>100</v>
      </c>
      <c r="G21" s="19">
        <v>0</v>
      </c>
      <c r="I21" s="7">
        <v>0.56000000000000005</v>
      </c>
      <c r="J21" s="8">
        <v>0.0016999999999999999</v>
      </c>
      <c r="K21" s="8">
        <v>0</v>
      </c>
      <c r="L21" s="52"/>
    </row>
    <row r="22" spans="1:12" ht="12.75">
      <c r="A22" s="52"/>
      <c r="B22" s="6" t="s">
        <v>4504</v>
      </c>
      <c r="C22" s="17">
        <v>707712667</v>
      </c>
      <c r="D22" s="6" t="s">
        <v>189</v>
      </c>
      <c r="E22" s="6" t="s">
        <v>273</v>
      </c>
      <c r="F22" s="6" t="s">
        <v>100</v>
      </c>
      <c r="G22" s="19">
        <v>0</v>
      </c>
      <c r="I22" s="7">
        <v>7.6699999999999999</v>
      </c>
      <c r="J22" s="8">
        <v>0.023099999999999999</v>
      </c>
      <c r="K22" s="8">
        <v>0</v>
      </c>
      <c r="L22" s="52"/>
    </row>
    <row r="23" spans="1:12" ht="12.75">
      <c r="A23" s="52"/>
      <c r="B23" s="6" t="s">
        <v>4505</v>
      </c>
      <c r="C23" s="17">
        <v>707736526</v>
      </c>
      <c r="D23" s="6" t="s">
        <v>189</v>
      </c>
      <c r="E23" s="6" t="s">
        <v>273</v>
      </c>
      <c r="F23" s="6" t="s">
        <v>100</v>
      </c>
      <c r="G23" s="19">
        <v>0</v>
      </c>
      <c r="I23" s="7">
        <v>5.9900000000000002</v>
      </c>
      <c r="J23" s="8">
        <v>0.017999999999999999</v>
      </c>
      <c r="K23" s="8">
        <v>0</v>
      </c>
      <c r="L23" s="52"/>
    </row>
    <row r="24" spans="1:12" ht="12.75">
      <c r="A24" s="52"/>
      <c r="B24" s="6" t="s">
        <v>4506</v>
      </c>
      <c r="C24" s="17">
        <v>707750246</v>
      </c>
      <c r="D24" s="6" t="s">
        <v>189</v>
      </c>
      <c r="E24" s="6" t="s">
        <v>273</v>
      </c>
      <c r="F24" s="6" t="s">
        <v>100</v>
      </c>
      <c r="G24" s="19">
        <v>0</v>
      </c>
      <c r="I24" s="7">
        <v>-18.010000000000002</v>
      </c>
      <c r="J24" s="8">
        <v>-0.054199999999999998</v>
      </c>
      <c r="K24" s="8">
        <v>0</v>
      </c>
      <c r="L24" s="52"/>
    </row>
    <row r="25" spans="1:12" ht="12.75">
      <c r="A25" s="52"/>
      <c r="B25" s="6" t="s">
        <v>4507</v>
      </c>
      <c r="C25" s="17">
        <v>11510005</v>
      </c>
      <c r="D25" s="6" t="s">
        <v>189</v>
      </c>
      <c r="E25" s="6"/>
      <c r="F25" s="6" t="s">
        <v>100</v>
      </c>
      <c r="G25" s="19">
        <v>0</v>
      </c>
      <c r="I25" s="7">
        <v>3.7599999999999998</v>
      </c>
      <c r="J25" s="8">
        <v>0.011299999999999999</v>
      </c>
      <c r="K25" s="8">
        <v>0</v>
      </c>
      <c r="L25" s="52"/>
    </row>
    <row r="26" spans="1:12" ht="12.75">
      <c r="A26" s="52"/>
      <c r="B26" s="6" t="s">
        <v>4508</v>
      </c>
      <c r="C26" s="17">
        <v>419259007</v>
      </c>
      <c r="D26" s="6" t="s">
        <v>189</v>
      </c>
      <c r="E26" s="6"/>
      <c r="F26" s="6" t="s">
        <v>44</v>
      </c>
      <c r="G26" s="19">
        <v>0</v>
      </c>
      <c r="I26" s="7">
        <v>-66.930000000000007</v>
      </c>
      <c r="J26" s="8">
        <v>-0.20130000000000001</v>
      </c>
      <c r="K26" s="8">
        <v>0</v>
      </c>
      <c r="L26" s="52"/>
    </row>
    <row r="27" spans="1:12" ht="12.75">
      <c r="A27" s="52"/>
      <c r="B27" s="6" t="s">
        <v>4509</v>
      </c>
      <c r="C27" s="17">
        <v>419250600</v>
      </c>
      <c r="D27" s="6" t="s">
        <v>189</v>
      </c>
      <c r="E27" s="6"/>
      <c r="F27" s="6" t="s">
        <v>100</v>
      </c>
      <c r="G27" s="19">
        <v>0</v>
      </c>
      <c r="I27" s="7">
        <v>254.13</v>
      </c>
      <c r="J27" s="8">
        <v>0.76439999999999997</v>
      </c>
      <c r="K27" s="8">
        <v>0.00020000000000000001</v>
      </c>
      <c r="L27" s="52"/>
    </row>
    <row r="28" spans="1:12" ht="12.75">
      <c r="A28" s="52"/>
      <c r="B28" s="6" t="s">
        <v>4510</v>
      </c>
      <c r="C28" s="17">
        <v>419256003</v>
      </c>
      <c r="D28" s="6" t="s">
        <v>189</v>
      </c>
      <c r="E28" s="6"/>
      <c r="F28" s="6" t="s">
        <v>100</v>
      </c>
      <c r="G28" s="19">
        <v>0</v>
      </c>
      <c r="I28" s="7">
        <v>-0.41999999999999998</v>
      </c>
      <c r="J28" s="8">
        <v>-0.0012999999999999999</v>
      </c>
      <c r="K28" s="8">
        <v>0</v>
      </c>
      <c r="L28" s="52"/>
    </row>
    <row r="29" spans="1:12" ht="12.75">
      <c r="A29" s="52"/>
      <c r="B29" s="3" t="s">
        <v>190</v>
      </c>
      <c r="C29" s="12"/>
      <c r="D29" s="3"/>
      <c r="E29" s="3"/>
      <c r="F29" s="3"/>
      <c r="I29" s="9">
        <v>-1.8300000000000001</v>
      </c>
      <c r="J29" s="10">
        <v>-0.0054999999999999997</v>
      </c>
      <c r="K29" s="10">
        <v>0</v>
      </c>
      <c r="L29" s="52"/>
    </row>
    <row r="30" spans="1:12" ht="12.75">
      <c r="A30" s="52"/>
      <c r="B30" s="6" t="s">
        <v>4452</v>
      </c>
      <c r="C30" s="17">
        <v>1004851</v>
      </c>
      <c r="D30" s="6" t="s">
        <v>189</v>
      </c>
      <c r="E30" s="6"/>
      <c r="F30" s="6" t="s">
        <v>49</v>
      </c>
      <c r="G30" s="19">
        <v>0</v>
      </c>
      <c r="I30" s="7">
        <v>0.02</v>
      </c>
      <c r="J30" s="8">
        <v>0.00010000000000000001</v>
      </c>
      <c r="K30" s="8">
        <v>0</v>
      </c>
      <c r="L30" s="52"/>
    </row>
    <row r="31" spans="1:12" ht="12.75">
      <c r="A31" s="52"/>
      <c r="B31" s="6" t="s">
        <v>4511</v>
      </c>
      <c r="C31" s="17" t="s">
        <v>4512</v>
      </c>
      <c r="D31" s="6" t="s">
        <v>189</v>
      </c>
      <c r="E31" s="6"/>
      <c r="F31" s="6" t="s">
        <v>44</v>
      </c>
      <c r="G31" s="19">
        <v>0</v>
      </c>
      <c r="I31" s="7">
        <v>0.070000000000000007</v>
      </c>
      <c r="J31" s="8">
        <v>0.00020000000000000001</v>
      </c>
      <c r="K31" s="8">
        <v>0</v>
      </c>
      <c r="L31" s="52"/>
    </row>
    <row r="32" spans="1:12" ht="12.75">
      <c r="A32" s="52"/>
      <c r="B32" s="6" t="s">
        <v>1847</v>
      </c>
      <c r="C32" s="17" t="s">
        <v>1848</v>
      </c>
      <c r="D32" s="6" t="s">
        <v>189</v>
      </c>
      <c r="E32" s="6"/>
      <c r="F32" s="6" t="s">
        <v>44</v>
      </c>
      <c r="G32" s="19">
        <v>0</v>
      </c>
      <c r="I32" s="7">
        <v>0.70999999999999996</v>
      </c>
      <c r="J32" s="8">
        <v>0.0020999999999999999</v>
      </c>
      <c r="K32" s="8">
        <v>0</v>
      </c>
      <c r="L32" s="52"/>
    </row>
    <row r="33" spans="1:12" ht="12.75">
      <c r="A33" s="52"/>
      <c r="B33" s="6" t="s">
        <v>4513</v>
      </c>
      <c r="C33" s="17" t="s">
        <v>4514</v>
      </c>
      <c r="D33" s="6" t="s">
        <v>189</v>
      </c>
      <c r="E33" s="6"/>
      <c r="F33" s="6" t="s">
        <v>44</v>
      </c>
      <c r="G33" s="19">
        <v>0</v>
      </c>
      <c r="I33" s="7">
        <v>0.02</v>
      </c>
      <c r="J33" s="8">
        <v>0.00010000000000000001</v>
      </c>
      <c r="K33" s="8">
        <v>0</v>
      </c>
      <c r="L33" s="52"/>
    </row>
    <row r="34" spans="1:12" ht="12.75">
      <c r="A34" s="52"/>
      <c r="B34" s="6" t="s">
        <v>2014</v>
      </c>
      <c r="C34" s="17" t="s">
        <v>2015</v>
      </c>
      <c r="D34" s="6" t="s">
        <v>189</v>
      </c>
      <c r="E34" s="6"/>
      <c r="F34" s="6" t="s">
        <v>44</v>
      </c>
      <c r="G34" s="19">
        <v>0</v>
      </c>
      <c r="I34" s="7">
        <v>0.02</v>
      </c>
      <c r="J34" s="8">
        <v>0.00010000000000000001</v>
      </c>
      <c r="K34" s="8">
        <v>0</v>
      </c>
      <c r="L34" s="52"/>
    </row>
    <row r="35" spans="1:12" ht="12.75">
      <c r="A35" s="52"/>
      <c r="B35" s="6" t="s">
        <v>1655</v>
      </c>
      <c r="C35" s="17" t="s">
        <v>1656</v>
      </c>
      <c r="D35" s="6" t="s">
        <v>189</v>
      </c>
      <c r="E35" s="6"/>
      <c r="F35" s="6" t="s">
        <v>44</v>
      </c>
      <c r="G35" s="19">
        <v>0</v>
      </c>
      <c r="I35" s="7">
        <v>-2.6699999999999999</v>
      </c>
      <c r="J35" s="8">
        <v>-0.0080000000000000002</v>
      </c>
      <c r="K35" s="8">
        <v>0</v>
      </c>
      <c r="L35" s="52"/>
    </row>
    <row r="36" spans="1:12" ht="12.75">
      <c r="A36" s="52"/>
      <c r="B36" s="6" t="s">
        <v>191</v>
      </c>
      <c r="L36" s="52"/>
    </row>
    <row r="37" spans="2:11" ht="12.75">
      <c r="B37" s="51" t="s">
        <v>4688</v>
      </c>
      <c r="C37" s="51"/>
      <c r="D37" s="51"/>
      <c r="E37" s="51"/>
      <c r="F37" s="51"/>
      <c r="G37" s="51"/>
      <c r="H37" s="51"/>
      <c r="I37" s="51"/>
      <c r="J37" s="51"/>
      <c r="K37" s="51"/>
    </row>
    <row r="38" spans="2:6" ht="12.75">
      <c r="B38" s="6"/>
      <c r="C38" s="17"/>
      <c r="D38" s="6"/>
      <c r="E38" s="6"/>
      <c r="F38" s="6"/>
    </row>
    <row r="39" spans="2:2" ht="12.75">
      <c r="B39" s="5" t="s">
        <v>4701</v>
      </c>
    </row>
    <row r="40" spans="2:2" ht="12.75">
      <c r="B40" s="5" t="s">
        <v>4697</v>
      </c>
    </row>
    <row r="41" spans="2:2" ht="12.75">
      <c r="B41" s="5" t="s">
        <v>4698</v>
      </c>
    </row>
    <row r="42" spans="2:2" ht="12.75">
      <c r="B42" s="5" t="s">
        <v>4699</v>
      </c>
    </row>
    <row r="43" spans="2:2" ht="12.75">
      <c r="B43" t="s">
        <v>4700</v>
      </c>
    </row>
  </sheetData>
  <mergeCells count="4">
    <mergeCell ref="B6:K6"/>
    <mergeCell ref="A7:A36"/>
    <mergeCell ref="B37:K37"/>
    <mergeCell ref="L7:L36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a06d9f2b-bda5-4b7b-a722-2683d9968d48}">
  <sheetPr codeName="גיליון27"/>
  <dimension ref="A1:E197"/>
  <sheetViews>
    <sheetView rightToLeft="1" workbookViewId="0" topLeftCell="A1">
      <selection pane="topLeft" activeCell="F32" sqref="F32"/>
    </sheetView>
  </sheetViews>
  <sheetFormatPr defaultColWidth="9.14428571428571" defaultRowHeight="12.75"/>
  <cols>
    <col min="2" max="2" width="38.7142857142857" customWidth="1"/>
    <col min="3" max="3" width="39.5714285714286" bestFit="1" customWidth="1"/>
    <col min="4" max="4" width="21.4285714285714" customWidth="1"/>
  </cols>
  <sheetData>
    <row r="1" spans="2:2" ht="15.75">
      <c r="B1" s="1" t="s">
        <v>4595</v>
      </c>
    </row>
    <row r="2" spans="2:2" ht="15.75">
      <c r="B2" s="1" t="s">
        <v>4594</v>
      </c>
    </row>
    <row r="3" spans="2:2" ht="15.75">
      <c r="B3" s="1" t="s">
        <v>4593</v>
      </c>
    </row>
    <row r="4" spans="2:2" ht="15.75">
      <c r="B4" s="1" t="s">
        <v>4592</v>
      </c>
    </row>
    <row r="5" spans="2:2" ht="15.75">
      <c r="B5" s="1"/>
    </row>
    <row r="6" spans="2:4" ht="12.75">
      <c r="B6" s="51" t="s">
        <v>4685</v>
      </c>
      <c r="C6" s="51"/>
      <c r="D6" s="51"/>
    </row>
    <row r="7" spans="1:5" ht="15.75">
      <c r="A7" s="52" t="s">
        <v>4686</v>
      </c>
      <c r="B7" s="2" t="s">
        <v>4515</v>
      </c>
      <c r="E7" s="52" t="s">
        <v>4687</v>
      </c>
    </row>
    <row r="8" spans="1:5" ht="13.5" thickBot="1">
      <c r="A8" s="52"/>
      <c r="B8" s="34" t="s">
        <v>4591</v>
      </c>
      <c r="C8" s="35" t="s">
        <v>4716</v>
      </c>
      <c r="D8" s="34" t="s">
        <v>4516</v>
      </c>
      <c r="E8" s="52"/>
    </row>
    <row r="9" spans="1:5" ht="13.5" thickTop="1">
      <c r="A9" s="52"/>
      <c r="B9" s="31" t="s">
        <v>4590</v>
      </c>
      <c r="C9" s="32">
        <v>64548.16380118001</v>
      </c>
      <c r="D9" s="33"/>
      <c r="E9" s="52"/>
    </row>
    <row r="10" spans="1:5" ht="12.75">
      <c r="A10" s="52"/>
      <c r="B10" s="31" t="s">
        <v>4589</v>
      </c>
      <c r="C10" s="32">
        <v>17154.107342043</v>
      </c>
      <c r="D10" s="31"/>
      <c r="E10" s="52"/>
    </row>
    <row r="11" spans="1:5" ht="12.75">
      <c r="A11" s="52"/>
      <c r="B11" t="s">
        <v>4588</v>
      </c>
      <c r="C11" s="28">
        <v>1331.8082684220001</v>
      </c>
      <c r="D11" s="27">
        <v>46022</v>
      </c>
      <c r="E11" s="52"/>
    </row>
    <row r="12" spans="1:5" ht="12.75">
      <c r="A12" s="52"/>
      <c r="B12" t="s">
        <v>4587</v>
      </c>
      <c r="C12" s="28">
        <v>0.82482</v>
      </c>
      <c r="D12" s="27">
        <v>46022</v>
      </c>
      <c r="E12" s="52"/>
    </row>
    <row r="13" spans="1:5" ht="12.75">
      <c r="A13" s="52"/>
      <c r="B13" t="s">
        <v>4586</v>
      </c>
      <c r="C13" s="28">
        <v>0.66201999999999994</v>
      </c>
      <c r="D13" s="27">
        <v>46022</v>
      </c>
      <c r="E13" s="52"/>
    </row>
    <row r="14" spans="1:5" ht="12.75">
      <c r="A14" s="52"/>
      <c r="B14" t="s">
        <v>4585</v>
      </c>
      <c r="C14" s="28">
        <v>987.73901999999998</v>
      </c>
      <c r="D14" s="27">
        <v>48275</v>
      </c>
      <c r="E14" s="52"/>
    </row>
    <row r="15" spans="1:5" ht="12.75">
      <c r="A15" s="52"/>
      <c r="B15" t="s">
        <v>4584</v>
      </c>
      <c r="C15" s="28">
        <v>1407.393669888</v>
      </c>
      <c r="D15" s="27">
        <v>46022</v>
      </c>
      <c r="E15" s="52"/>
    </row>
    <row r="16" spans="1:5" ht="12.75">
      <c r="A16" s="52"/>
      <c r="B16" t="s">
        <v>4583</v>
      </c>
      <c r="C16" s="28">
        <v>4841.9711100000004</v>
      </c>
      <c r="D16" s="27">
        <v>46410</v>
      </c>
      <c r="E16" s="52"/>
    </row>
    <row r="17" spans="1:5" ht="12.75">
      <c r="A17" s="52"/>
      <c r="B17" t="s">
        <v>4582</v>
      </c>
      <c r="C17" s="28">
        <v>663.18991240599996</v>
      </c>
      <c r="D17" s="27">
        <v>45559</v>
      </c>
      <c r="E17" s="52"/>
    </row>
    <row r="18" spans="1:5" ht="12.75">
      <c r="A18" s="52"/>
      <c r="B18" t="s">
        <v>4581</v>
      </c>
      <c r="C18" s="24">
        <v>573.10282237199999</v>
      </c>
      <c r="D18" s="27">
        <v>44926</v>
      </c>
      <c r="E18" s="52"/>
    </row>
    <row r="19" spans="1:5" ht="12.75">
      <c r="A19" s="52"/>
      <c r="B19" t="s">
        <v>4580</v>
      </c>
      <c r="C19" s="24">
        <v>26.522154785999998</v>
      </c>
      <c r="D19" s="27">
        <v>47360</v>
      </c>
      <c r="E19" s="52"/>
    </row>
    <row r="20" spans="1:5" ht="12.75">
      <c r="A20" s="52"/>
      <c r="B20" t="s">
        <v>4579</v>
      </c>
      <c r="C20" s="24">
        <v>230.982256495</v>
      </c>
      <c r="D20" s="27">
        <v>44872</v>
      </c>
      <c r="E20" s="52"/>
    </row>
    <row r="21" spans="1:5" ht="12.75">
      <c r="A21" s="52"/>
      <c r="B21" t="s">
        <v>4578</v>
      </c>
      <c r="C21" s="24">
        <v>111.911898843</v>
      </c>
      <c r="D21" s="27">
        <v>44742</v>
      </c>
      <c r="E21" s="52"/>
    </row>
    <row r="22" spans="1:5" ht="12.75">
      <c r="A22" s="52"/>
      <c r="B22" t="s">
        <v>4577</v>
      </c>
      <c r="C22" s="24">
        <v>303.404348954</v>
      </c>
      <c r="D22" s="27">
        <v>44789</v>
      </c>
      <c r="E22" s="52"/>
    </row>
    <row r="23" spans="1:5" ht="12.75">
      <c r="A23" s="52"/>
      <c r="B23" t="s">
        <v>4576</v>
      </c>
      <c r="C23" s="24">
        <v>45.467520168</v>
      </c>
      <c r="D23" s="27">
        <v>46081</v>
      </c>
      <c r="E23" s="52"/>
    </row>
    <row r="24" spans="1:5" ht="12.75">
      <c r="A24" s="52"/>
      <c r="B24" t="s">
        <v>4575</v>
      </c>
      <c r="C24" s="24">
        <v>1449.315045971</v>
      </c>
      <c r="D24" s="27">
        <v>46173</v>
      </c>
      <c r="E24" s="52"/>
    </row>
    <row r="25" spans="1:5" ht="12.75">
      <c r="A25" s="52"/>
      <c r="B25" t="s">
        <v>4574</v>
      </c>
      <c r="C25" s="24">
        <v>230.982256495</v>
      </c>
      <c r="D25" s="27">
        <v>44872</v>
      </c>
      <c r="E25" s="52"/>
    </row>
    <row r="26" spans="1:5" ht="12.75">
      <c r="A26" s="52"/>
      <c r="B26" t="s">
        <v>4573</v>
      </c>
      <c r="C26" s="24">
        <v>287.56256414899997</v>
      </c>
      <c r="D26" s="27">
        <v>45107</v>
      </c>
      <c r="E26" s="52"/>
    </row>
    <row r="27" spans="1:5" ht="12.75">
      <c r="A27" s="52"/>
      <c r="B27" t="s">
        <v>4572</v>
      </c>
      <c r="C27" s="24">
        <v>33.493410937</v>
      </c>
      <c r="D27" s="27">
        <v>45107</v>
      </c>
      <c r="E27" s="52"/>
    </row>
    <row r="28" spans="1:5" ht="12.75">
      <c r="A28" s="52"/>
      <c r="B28" t="s">
        <v>4571</v>
      </c>
      <c r="C28" s="24">
        <v>77.013092964999998</v>
      </c>
      <c r="D28" s="27">
        <v>47361</v>
      </c>
      <c r="E28" s="52"/>
    </row>
    <row r="29" spans="1:5" ht="12.75">
      <c r="A29" s="52"/>
      <c r="B29" t="s">
        <v>4570</v>
      </c>
      <c r="C29" s="24">
        <v>338.71400551599999</v>
      </c>
      <c r="D29" s="27">
        <v>44742</v>
      </c>
      <c r="E29" s="52"/>
    </row>
    <row r="30" spans="1:5" ht="12.75">
      <c r="A30" s="52"/>
      <c r="B30" t="s">
        <v>4569</v>
      </c>
      <c r="C30" s="24">
        <v>1773.0726720779999</v>
      </c>
      <c r="D30" s="27">
        <v>45712</v>
      </c>
      <c r="E30" s="52"/>
    </row>
    <row r="31" spans="1:5" ht="12.75">
      <c r="A31" s="52"/>
      <c r="B31" t="s">
        <v>4568</v>
      </c>
      <c r="C31" s="24">
        <v>147.75605600700001</v>
      </c>
      <c r="D31" s="27">
        <v>45712</v>
      </c>
      <c r="E31" s="52"/>
    </row>
    <row r="32" spans="1:5" ht="12.75">
      <c r="A32" s="52"/>
      <c r="B32" t="s">
        <v>4567</v>
      </c>
      <c r="C32" s="24">
        <v>333.754855921</v>
      </c>
      <c r="D32" s="27">
        <v>44845</v>
      </c>
      <c r="E32" s="52"/>
    </row>
    <row r="33" spans="1:5" ht="12.75">
      <c r="A33" s="52"/>
      <c r="B33" t="s">
        <v>4566</v>
      </c>
      <c r="C33" s="24">
        <v>452.64720475700005</v>
      </c>
      <c r="D33" s="27">
        <v>46022</v>
      </c>
      <c r="E33" s="52"/>
    </row>
    <row r="34" spans="1:5" ht="12.75">
      <c r="A34" s="52"/>
      <c r="B34" t="s">
        <v>4565</v>
      </c>
      <c r="C34" s="24">
        <v>1504.8163549129999</v>
      </c>
      <c r="D34" s="27">
        <v>46660</v>
      </c>
      <c r="E34" s="52"/>
    </row>
    <row r="35" spans="1:5" ht="14.25">
      <c r="A35" s="52"/>
      <c r="B35" s="29" t="s">
        <v>4564</v>
      </c>
      <c r="C35" s="30">
        <v>47394.056459137006</v>
      </c>
      <c r="D35" s="29"/>
      <c r="E35" s="52"/>
    </row>
    <row r="36" spans="1:5" ht="12.75">
      <c r="A36" s="52"/>
      <c r="B36" t="s">
        <v>3461</v>
      </c>
      <c r="C36" s="28">
        <v>224.60843495199998</v>
      </c>
      <c r="D36" s="27">
        <v>45077</v>
      </c>
      <c r="E36" s="52"/>
    </row>
    <row r="37" spans="1:5" ht="12.75">
      <c r="A37" s="52"/>
      <c r="B37" t="s">
        <v>3463</v>
      </c>
      <c r="C37" s="28">
        <v>5.2384394480000003</v>
      </c>
      <c r="D37" s="27">
        <v>45542</v>
      </c>
      <c r="E37" s="52"/>
    </row>
    <row r="38" spans="1:5" ht="12.75">
      <c r="A38" s="52"/>
      <c r="B38" t="s">
        <v>3465</v>
      </c>
      <c r="C38" s="28">
        <v>93.253211946999997</v>
      </c>
      <c r="D38" s="27">
        <v>46022</v>
      </c>
      <c r="E38" s="52"/>
    </row>
    <row r="39" spans="1:5" ht="12.75">
      <c r="A39" s="52"/>
      <c r="B39" t="s">
        <v>4563</v>
      </c>
      <c r="C39" s="28">
        <v>29.878941979000004</v>
      </c>
      <c r="D39" s="27">
        <v>45542</v>
      </c>
      <c r="E39" s="52"/>
    </row>
    <row r="40" spans="1:5" ht="12.75">
      <c r="A40" s="52"/>
      <c r="B40" t="s">
        <v>3467</v>
      </c>
      <c r="C40" s="28">
        <v>1543.9080589180001</v>
      </c>
      <c r="D40" s="27">
        <v>48061</v>
      </c>
      <c r="E40" s="52"/>
    </row>
    <row r="41" spans="1:5" ht="12.75">
      <c r="A41" s="52"/>
      <c r="B41" t="s">
        <v>4562</v>
      </c>
      <c r="C41" s="28">
        <v>102.08909</v>
      </c>
      <c r="D41" s="27">
        <v>46022</v>
      </c>
      <c r="E41" s="52"/>
    </row>
    <row r="42" spans="1:5" ht="12.75">
      <c r="A42" s="52"/>
      <c r="B42" t="s">
        <v>4561</v>
      </c>
      <c r="C42" s="28">
        <v>5926.4341699999995</v>
      </c>
      <c r="D42" s="27">
        <v>46388</v>
      </c>
      <c r="E42" s="52"/>
    </row>
    <row r="43" spans="1:5" ht="12.75">
      <c r="A43" s="52"/>
      <c r="B43" t="s">
        <v>4560</v>
      </c>
      <c r="C43" s="28">
        <v>1.30419</v>
      </c>
      <c r="D43" s="27">
        <v>46203</v>
      </c>
      <c r="E43" s="52"/>
    </row>
    <row r="44" spans="1:5" ht="12.75">
      <c r="A44" s="52"/>
      <c r="B44" t="s">
        <v>4559</v>
      </c>
      <c r="C44" s="28">
        <v>1837.3179604680001</v>
      </c>
      <c r="D44" s="27">
        <v>46752</v>
      </c>
      <c r="E44" s="52"/>
    </row>
    <row r="45" spans="1:5" ht="12.75">
      <c r="A45" s="52"/>
      <c r="B45" t="s">
        <v>3472</v>
      </c>
      <c r="C45" s="28">
        <v>279.658917368</v>
      </c>
      <c r="D45" s="27">
        <v>46022</v>
      </c>
      <c r="E45" s="52"/>
    </row>
    <row r="46" spans="1:5" ht="12.75">
      <c r="A46" s="52"/>
      <c r="B46" t="s">
        <v>3477</v>
      </c>
      <c r="C46" s="28">
        <v>157.056599277</v>
      </c>
      <c r="D46" s="27">
        <v>46203</v>
      </c>
      <c r="E46" s="52"/>
    </row>
    <row r="47" spans="1:5" ht="12.75">
      <c r="A47" s="52"/>
      <c r="B47" t="s">
        <v>4558</v>
      </c>
      <c r="C47" s="28">
        <v>2108.5742</v>
      </c>
      <c r="D47" s="27">
        <v>46022</v>
      </c>
      <c r="E47" s="52"/>
    </row>
    <row r="48" spans="1:5" ht="12.75">
      <c r="A48" s="52"/>
      <c r="B48" t="s">
        <v>4557</v>
      </c>
      <c r="C48" s="28">
        <v>3925.1733599999998</v>
      </c>
      <c r="D48" s="27">
        <v>46410</v>
      </c>
      <c r="E48" s="52"/>
    </row>
    <row r="49" spans="1:5" ht="12.75">
      <c r="A49" s="52"/>
      <c r="B49" t="s">
        <v>4556</v>
      </c>
      <c r="C49" s="28">
        <v>179.94690840499999</v>
      </c>
      <c r="D49" s="27">
        <v>46752</v>
      </c>
      <c r="E49" s="52"/>
    </row>
    <row r="50" spans="1:5" ht="12.75">
      <c r="A50" s="52"/>
      <c r="B50" t="s">
        <v>4555</v>
      </c>
      <c r="C50" s="28">
        <v>1246.756550757</v>
      </c>
      <c r="D50" s="27">
        <v>47802</v>
      </c>
      <c r="E50" s="52"/>
    </row>
    <row r="51" spans="1:5" ht="12.75">
      <c r="A51" s="52"/>
      <c r="B51" t="s">
        <v>4554</v>
      </c>
      <c r="C51" s="28">
        <v>35.736530651000002</v>
      </c>
      <c r="D51" s="27">
        <v>46022</v>
      </c>
      <c r="E51" s="52"/>
    </row>
    <row r="52" spans="1:5" ht="12.75">
      <c r="A52" s="52"/>
      <c r="B52" t="s">
        <v>4553</v>
      </c>
      <c r="C52" s="28">
        <v>197.13960244500001</v>
      </c>
      <c r="D52" s="27">
        <v>46022</v>
      </c>
      <c r="E52" s="52"/>
    </row>
    <row r="53" spans="1:5" ht="12.75">
      <c r="A53" s="52"/>
      <c r="B53" t="s">
        <v>4552</v>
      </c>
      <c r="C53" s="28">
        <v>912.72789</v>
      </c>
      <c r="D53" s="27">
        <v>46022</v>
      </c>
      <c r="E53" s="52"/>
    </row>
    <row r="54" spans="1:5" ht="12.75">
      <c r="A54" s="52"/>
      <c r="B54" t="s">
        <v>3485</v>
      </c>
      <c r="C54" s="28">
        <v>153.91720892100003</v>
      </c>
      <c r="D54" s="27">
        <v>48579</v>
      </c>
      <c r="E54" s="52"/>
    </row>
    <row r="55" spans="1:5" ht="12.75">
      <c r="A55" s="52"/>
      <c r="B55" t="s">
        <v>3484</v>
      </c>
      <c r="C55" s="28">
        <v>881.81179882799995</v>
      </c>
      <c r="D55" s="27">
        <v>46022</v>
      </c>
      <c r="E55" s="52"/>
    </row>
    <row r="56" spans="1:5" ht="12.75">
      <c r="A56" s="52"/>
      <c r="B56" t="s">
        <v>4551</v>
      </c>
      <c r="C56" s="28">
        <v>950.132340269</v>
      </c>
      <c r="D56" s="27">
        <v>46022</v>
      </c>
      <c r="E56" s="52"/>
    </row>
    <row r="57" spans="1:5" ht="12.75">
      <c r="A57" s="52"/>
      <c r="B57" t="s">
        <v>4550</v>
      </c>
      <c r="C57" s="28">
        <v>2528.8274310279999</v>
      </c>
      <c r="D57" s="27">
        <v>47115</v>
      </c>
      <c r="E57" s="52"/>
    </row>
    <row r="58" spans="1:5" ht="12.75">
      <c r="A58" s="52"/>
      <c r="B58" t="s">
        <v>4549</v>
      </c>
      <c r="C58" s="28">
        <v>1167.979524825</v>
      </c>
      <c r="D58" s="27">
        <v>48165</v>
      </c>
      <c r="E58" s="52"/>
    </row>
    <row r="59" spans="1:5" ht="12.75">
      <c r="A59" s="52"/>
      <c r="B59" t="s">
        <v>4548</v>
      </c>
      <c r="C59" s="28">
        <v>882.91574074499999</v>
      </c>
      <c r="D59" s="27">
        <v>46022</v>
      </c>
      <c r="E59" s="52"/>
    </row>
    <row r="60" spans="1:5" ht="12.75">
      <c r="A60" s="52"/>
      <c r="B60" t="s">
        <v>3492</v>
      </c>
      <c r="C60" s="28">
        <v>144.177939181</v>
      </c>
      <c r="D60" s="27">
        <v>46022</v>
      </c>
      <c r="E60" s="52"/>
    </row>
    <row r="61" spans="1:5" ht="12.75">
      <c r="A61" s="52"/>
      <c r="B61" t="s">
        <v>4547</v>
      </c>
      <c r="C61" s="28">
        <v>7408.0427099999997</v>
      </c>
      <c r="D61" s="27">
        <v>48245</v>
      </c>
      <c r="E61" s="52"/>
    </row>
    <row r="62" spans="1:5" ht="12.75">
      <c r="A62" s="52"/>
      <c r="B62" t="s">
        <v>4546</v>
      </c>
      <c r="C62" s="28">
        <v>536.39638000000002</v>
      </c>
      <c r="D62" s="27">
        <v>46022</v>
      </c>
      <c r="E62" s="52"/>
    </row>
    <row r="63" spans="1:5" ht="12.75">
      <c r="A63" s="52"/>
      <c r="B63" t="s">
        <v>3496</v>
      </c>
      <c r="C63" s="28">
        <v>751.409617744</v>
      </c>
      <c r="D63" s="27">
        <v>46022</v>
      </c>
      <c r="E63" s="52"/>
    </row>
    <row r="64" spans="1:5" ht="12.75">
      <c r="A64" s="52"/>
      <c r="B64" t="s">
        <v>4545</v>
      </c>
      <c r="C64" s="28">
        <v>420.997614677</v>
      </c>
      <c r="D64" s="27">
        <v>47802</v>
      </c>
      <c r="E64" s="52"/>
    </row>
    <row r="65" spans="1:5" ht="12.75">
      <c r="A65" s="52"/>
      <c r="B65" t="s">
        <v>4544</v>
      </c>
      <c r="C65" s="28">
        <v>1000.629382263</v>
      </c>
      <c r="D65" s="27">
        <v>48060</v>
      </c>
      <c r="E65" s="52"/>
    </row>
    <row r="66" spans="1:5" ht="12.75">
      <c r="A66" s="52"/>
      <c r="B66" t="s">
        <v>4543</v>
      </c>
      <c r="C66" s="28">
        <v>446.79166351500004</v>
      </c>
      <c r="D66" s="27">
        <v>48579</v>
      </c>
      <c r="E66" s="52"/>
    </row>
    <row r="67" spans="1:5" ht="12.75">
      <c r="A67" s="52"/>
      <c r="B67" t="s">
        <v>4542</v>
      </c>
      <c r="C67" s="28">
        <v>3018.0366099999997</v>
      </c>
      <c r="D67" s="27">
        <v>46146</v>
      </c>
      <c r="E67" s="52"/>
    </row>
    <row r="68" spans="1:5" ht="12.75">
      <c r="A68" s="52"/>
      <c r="B68" t="s">
        <v>4541</v>
      </c>
      <c r="C68" s="28">
        <v>409.76888688399998</v>
      </c>
      <c r="D68" s="27">
        <v>46753</v>
      </c>
      <c r="E68" s="52"/>
    </row>
    <row r="69" spans="1:5" ht="12.75">
      <c r="A69" s="52"/>
      <c r="B69" t="s">
        <v>4540</v>
      </c>
      <c r="C69" s="28">
        <v>408.74701933600005</v>
      </c>
      <c r="D69" s="27">
        <v>46753</v>
      </c>
      <c r="E69" s="52"/>
    </row>
    <row r="70" spans="1:5" ht="12.75">
      <c r="A70" s="52"/>
      <c r="B70" t="s">
        <v>4539</v>
      </c>
      <c r="C70" s="28">
        <v>491.74187107</v>
      </c>
      <c r="D70" s="27">
        <v>46202</v>
      </c>
      <c r="E70" s="52"/>
    </row>
    <row r="71" spans="1:5" ht="12.75">
      <c r="A71" s="52"/>
      <c r="B71" t="s">
        <v>4538</v>
      </c>
      <c r="C71" s="28">
        <v>803.33587941399992</v>
      </c>
      <c r="D71" s="27">
        <v>45260</v>
      </c>
      <c r="E71" s="52"/>
    </row>
    <row r="72" spans="1:5" ht="12.75">
      <c r="A72" s="52"/>
      <c r="B72" t="s">
        <v>4537</v>
      </c>
      <c r="C72" s="28">
        <v>268.06699000100002</v>
      </c>
      <c r="D72" s="27">
        <v>45161</v>
      </c>
      <c r="E72" s="52"/>
    </row>
    <row r="73" spans="1:5" ht="12.75">
      <c r="A73" s="52"/>
      <c r="B73" t="s">
        <v>4536</v>
      </c>
      <c r="C73" s="28">
        <v>864.351160424</v>
      </c>
      <c r="D73" s="27">
        <v>45161</v>
      </c>
      <c r="E73" s="52"/>
    </row>
    <row r="74" spans="1:5" ht="12.75">
      <c r="A74" s="52"/>
      <c r="B74" t="s">
        <v>4535</v>
      </c>
      <c r="C74" s="28">
        <v>171.21328808200002</v>
      </c>
      <c r="D74" s="27">
        <v>45615</v>
      </c>
      <c r="E74" s="52"/>
    </row>
    <row r="75" spans="1:5" ht="12.75">
      <c r="A75" s="52"/>
      <c r="B75" t="s">
        <v>4534</v>
      </c>
      <c r="C75" s="28">
        <v>340.11969072900001</v>
      </c>
      <c r="D75" s="27">
        <v>47137</v>
      </c>
      <c r="E75" s="52"/>
    </row>
    <row r="76" spans="1:5" ht="12.75">
      <c r="A76" s="52"/>
      <c r="B76" t="s">
        <v>4533</v>
      </c>
      <c r="C76" s="28">
        <v>494.23326997000004</v>
      </c>
      <c r="D76" s="27">
        <v>45464</v>
      </c>
      <c r="E76" s="52"/>
    </row>
    <row r="77" spans="1:5" ht="12.75">
      <c r="A77" s="52"/>
      <c r="B77" t="s">
        <v>4532</v>
      </c>
      <c r="C77" s="28">
        <v>80.894804665999999</v>
      </c>
      <c r="D77" s="27">
        <v>44742</v>
      </c>
      <c r="E77" s="52"/>
    </row>
    <row r="78" spans="1:5" ht="12.75">
      <c r="A78" s="52"/>
      <c r="B78" t="s">
        <v>4531</v>
      </c>
      <c r="C78" s="28">
        <v>9.9999999999999995E-07</v>
      </c>
      <c r="D78" s="27">
        <v>45186</v>
      </c>
      <c r="E78" s="52"/>
    </row>
    <row r="79" spans="1:5" ht="12.75">
      <c r="A79" s="52"/>
      <c r="B79" t="s">
        <v>4530</v>
      </c>
      <c r="C79" s="28">
        <v>511.05653700299996</v>
      </c>
      <c r="D79" s="27">
        <v>45186</v>
      </c>
      <c r="E79" s="52"/>
    </row>
    <row r="80" spans="1:5" ht="12.75">
      <c r="A80" s="52"/>
      <c r="B80" t="s">
        <v>4529</v>
      </c>
      <c r="C80" s="28">
        <v>1100.6595217440001</v>
      </c>
      <c r="D80" s="27">
        <v>45530</v>
      </c>
      <c r="E80" s="52"/>
    </row>
    <row r="81" spans="1:5" ht="12.75">
      <c r="A81" s="52"/>
      <c r="B81" t="s">
        <v>4528</v>
      </c>
      <c r="C81" s="28">
        <v>1001.430197372</v>
      </c>
      <c r="D81" s="27">
        <v>46753</v>
      </c>
      <c r="E81" s="52"/>
    </row>
    <row r="82" spans="1:5" ht="12.75">
      <c r="A82" s="52"/>
      <c r="B82" t="s">
        <v>4527</v>
      </c>
      <c r="C82" s="28">
        <v>9.9999999999999995E-07</v>
      </c>
      <c r="D82" s="27">
        <v>45371</v>
      </c>
      <c r="E82" s="52"/>
    </row>
    <row r="83" spans="1:5" ht="12.75">
      <c r="A83" s="52"/>
      <c r="B83" t="s">
        <v>4526</v>
      </c>
      <c r="C83" s="28">
        <v>1210.6972644070002</v>
      </c>
      <c r="D83" s="27">
        <v>45593</v>
      </c>
      <c r="E83" s="52"/>
    </row>
    <row r="84" spans="1:5" ht="12.75">
      <c r="A84" s="52"/>
      <c r="B84" t="s">
        <v>4525</v>
      </c>
      <c r="C84" s="28">
        <v>138.87105742399999</v>
      </c>
      <c r="D84" s="27">
        <v>44824</v>
      </c>
      <c r="E84" s="52"/>
    </row>
    <row r="85" spans="2:4" ht="12.75">
      <c r="B85" s="53" t="s">
        <v>4688</v>
      </c>
      <c r="C85" s="53"/>
      <c r="D85" s="53"/>
    </row>
    <row r="86" spans="2:4" ht="12.75">
      <c r="B86" s="25"/>
      <c r="C86" s="26"/>
      <c r="D86" s="25"/>
    </row>
    <row r="87" spans="2:4" ht="12.75">
      <c r="B87" s="25"/>
      <c r="C87" s="26"/>
      <c r="D87" s="25"/>
    </row>
    <row r="88" spans="2:4" ht="12.75">
      <c r="B88" s="25"/>
      <c r="C88" s="26"/>
      <c r="D88" s="25"/>
    </row>
    <row r="89" spans="2:4" ht="12.75">
      <c r="B89" s="25"/>
      <c r="C89" s="26"/>
      <c r="D89" s="25"/>
    </row>
    <row r="90" spans="2:4" ht="12.75">
      <c r="B90" s="25"/>
      <c r="C90" s="26"/>
      <c r="D90" s="25"/>
    </row>
    <row r="91" spans="2:4" ht="12.75">
      <c r="B91" s="25"/>
      <c r="C91" s="26"/>
      <c r="D91" s="25"/>
    </row>
    <row r="92" spans="2:4" ht="12.75">
      <c r="B92" s="25"/>
      <c r="C92" s="26"/>
      <c r="D92" s="25"/>
    </row>
    <row r="93" spans="2:4" ht="12.75">
      <c r="B93" s="25"/>
      <c r="C93" s="26"/>
      <c r="D93" s="25"/>
    </row>
    <row r="94" spans="2:4" ht="12.75">
      <c r="B94" s="25"/>
      <c r="C94" s="26"/>
      <c r="D94" s="25"/>
    </row>
    <row r="95" spans="2:4" ht="12.75">
      <c r="B95" s="25"/>
      <c r="C95" s="26"/>
      <c r="D95" s="25"/>
    </row>
    <row r="96" spans="2:4" ht="12.75">
      <c r="B96" s="25"/>
      <c r="C96" s="26"/>
      <c r="D96" s="25"/>
    </row>
    <row r="97" spans="2:4" ht="12.75">
      <c r="B97" s="25"/>
      <c r="C97" s="26"/>
      <c r="D97" s="25"/>
    </row>
    <row r="98" spans="2:4" ht="12.75">
      <c r="B98" s="25"/>
      <c r="C98" s="26"/>
      <c r="D98" s="25"/>
    </row>
    <row r="99" spans="2:4" ht="12.75">
      <c r="B99" s="25"/>
      <c r="C99" s="26"/>
      <c r="D99" s="25"/>
    </row>
    <row r="100" spans="2:4" ht="12.75">
      <c r="B100" s="25"/>
      <c r="C100" s="26"/>
      <c r="D100" s="25"/>
    </row>
    <row r="101" spans="2:4" ht="12.75">
      <c r="B101" s="25"/>
      <c r="C101" s="26"/>
      <c r="D101" s="25"/>
    </row>
    <row r="102" spans="2:4" ht="12.75">
      <c r="B102" s="25"/>
      <c r="C102" s="26"/>
      <c r="D102" s="25"/>
    </row>
    <row r="103" spans="2:4" ht="12.75">
      <c r="B103" s="25"/>
      <c r="C103" s="26"/>
      <c r="D103" s="25"/>
    </row>
    <row r="104" spans="2:4" ht="12.75">
      <c r="B104" s="25"/>
      <c r="C104" s="26"/>
      <c r="D104" s="25"/>
    </row>
    <row r="105" spans="2:4" ht="12.75">
      <c r="B105" s="25"/>
      <c r="C105" s="26"/>
      <c r="D105" s="25"/>
    </row>
    <row r="106" spans="2:4" ht="12.75">
      <c r="B106" s="25"/>
      <c r="C106" s="26"/>
      <c r="D106" s="25"/>
    </row>
    <row r="107" spans="2:4" ht="12.75">
      <c r="B107" s="25"/>
      <c r="C107" s="26"/>
      <c r="D107" s="25"/>
    </row>
    <row r="108" spans="3:3" ht="12.75">
      <c r="C108" s="24"/>
    </row>
    <row r="109" spans="3:3" ht="12.75">
      <c r="C109" s="24"/>
    </row>
    <row r="110" spans="3:3" ht="12.75">
      <c r="C110" s="24"/>
    </row>
    <row r="111" spans="3:3" ht="12.75">
      <c r="C111" s="24"/>
    </row>
    <row r="112" spans="3:3" ht="12.75">
      <c r="C112" s="24"/>
    </row>
    <row r="113" spans="3:3" ht="12.75">
      <c r="C113" s="24"/>
    </row>
    <row r="114" spans="3:3" ht="12.75">
      <c r="C114" s="24"/>
    </row>
    <row r="115" spans="3:3" ht="12.75">
      <c r="C115" s="24"/>
    </row>
    <row r="116" spans="3:3" ht="12.75">
      <c r="C116" s="24"/>
    </row>
    <row r="117" spans="3:3" ht="12.75">
      <c r="C117" s="24"/>
    </row>
    <row r="118" spans="3:3" ht="12.75">
      <c r="C118" s="24"/>
    </row>
    <row r="119" spans="3:3" ht="12.75">
      <c r="C119" s="24"/>
    </row>
    <row r="120" spans="3:3" ht="12.75">
      <c r="C120" s="24"/>
    </row>
    <row r="121" spans="3:3" ht="12.75">
      <c r="C121" s="24"/>
    </row>
    <row r="122" spans="3:3" ht="12.75">
      <c r="C122" s="24"/>
    </row>
    <row r="123" spans="3:3" ht="12.75">
      <c r="C123" s="24"/>
    </row>
    <row r="124" spans="3:3" ht="12.75">
      <c r="C124" s="24"/>
    </row>
    <row r="125" spans="3:3" ht="12.75">
      <c r="C125" s="24"/>
    </row>
    <row r="126" spans="3:3" ht="12.75">
      <c r="C126" s="24"/>
    </row>
    <row r="127" spans="3:3" ht="12.75">
      <c r="C127" s="24"/>
    </row>
    <row r="128" spans="3:3" ht="12.75">
      <c r="C128" s="24"/>
    </row>
    <row r="129" spans="3:3" ht="12.75">
      <c r="C129" s="24"/>
    </row>
    <row r="130" spans="3:3" ht="12.75">
      <c r="C130" s="24"/>
    </row>
    <row r="131" spans="3:3" ht="12.75">
      <c r="C131" s="24"/>
    </row>
    <row r="132" spans="3:3" ht="12.75">
      <c r="C132" s="24"/>
    </row>
    <row r="133" spans="3:3" ht="12.75">
      <c r="C133" s="24"/>
    </row>
    <row r="134" spans="3:3" ht="12.75">
      <c r="C134" s="24"/>
    </row>
    <row r="135" spans="3:3" ht="12.75">
      <c r="C135" s="24"/>
    </row>
    <row r="136" spans="3:3" ht="12.75">
      <c r="C136" s="24"/>
    </row>
    <row r="137" spans="3:3" ht="12.75">
      <c r="C137" s="24"/>
    </row>
    <row r="138" spans="3:3" ht="12.75">
      <c r="C138" s="24"/>
    </row>
    <row r="139" spans="3:3" ht="12.75">
      <c r="C139" s="24"/>
    </row>
    <row r="140" spans="3:3" ht="12.75">
      <c r="C140" s="24"/>
    </row>
    <row r="141" spans="3:3" ht="12.75">
      <c r="C141" s="24"/>
    </row>
    <row r="142" spans="3:3" ht="12.75">
      <c r="C142" s="24"/>
    </row>
    <row r="143" spans="3:3" ht="12.75">
      <c r="C143" s="24"/>
    </row>
    <row r="144" spans="3:3" ht="12.75">
      <c r="C144" s="24"/>
    </row>
    <row r="145" spans="3:3" ht="12.75">
      <c r="C145" s="24"/>
    </row>
    <row r="146" spans="3:3" ht="12.75">
      <c r="C146" s="24"/>
    </row>
    <row r="147" spans="3:3" ht="12.75">
      <c r="C147" s="24"/>
    </row>
    <row r="148" spans="3:3" ht="12.75">
      <c r="C148" s="24"/>
    </row>
    <row r="149" spans="3:3" ht="12.75">
      <c r="C149" s="24"/>
    </row>
    <row r="150" spans="3:3" ht="12.75">
      <c r="C150" s="24"/>
    </row>
    <row r="151" spans="3:3" ht="12.75">
      <c r="C151" s="24"/>
    </row>
    <row r="152" spans="3:3" ht="12.75">
      <c r="C152" s="24"/>
    </row>
    <row r="153" spans="3:3" ht="12.75">
      <c r="C153" s="24"/>
    </row>
    <row r="154" spans="3:3" ht="12.75">
      <c r="C154" s="24"/>
    </row>
    <row r="155" spans="3:3" ht="12.75">
      <c r="C155" s="24"/>
    </row>
    <row r="156" spans="3:3" ht="12.75">
      <c r="C156" s="24"/>
    </row>
    <row r="157" spans="3:3" ht="12.75">
      <c r="C157" s="24"/>
    </row>
    <row r="158" spans="3:3" ht="12.75">
      <c r="C158" s="24"/>
    </row>
    <row r="159" spans="3:3" ht="12.75">
      <c r="C159" s="24"/>
    </row>
    <row r="160" spans="3:3" ht="12.75">
      <c r="C160" s="24"/>
    </row>
    <row r="161" spans="3:3" ht="12.75">
      <c r="C161" s="24"/>
    </row>
    <row r="162" spans="3:3" ht="12.75">
      <c r="C162" s="24"/>
    </row>
    <row r="163" spans="3:3" ht="12.75">
      <c r="C163" s="24"/>
    </row>
    <row r="164" spans="3:3" ht="12.75">
      <c r="C164" s="24"/>
    </row>
    <row r="165" spans="3:3" ht="12.75">
      <c r="C165" s="24"/>
    </row>
    <row r="166" spans="3:3" ht="12.75">
      <c r="C166" s="24"/>
    </row>
    <row r="167" spans="3:3" ht="12.75">
      <c r="C167" s="24"/>
    </row>
    <row r="168" spans="3:3" ht="12.75">
      <c r="C168" s="24"/>
    </row>
    <row r="169" spans="3:3" ht="12.75">
      <c r="C169" s="24"/>
    </row>
    <row r="170" spans="3:3" ht="12.75">
      <c r="C170" s="24"/>
    </row>
    <row r="171" spans="3:3" ht="12.75">
      <c r="C171" s="24"/>
    </row>
    <row r="172" spans="3:3" ht="12.75">
      <c r="C172" s="24"/>
    </row>
    <row r="173" spans="3:3" ht="12.75">
      <c r="C173" s="24"/>
    </row>
    <row r="174" spans="3:3" ht="12.75">
      <c r="C174" s="24"/>
    </row>
    <row r="175" spans="3:3" ht="12.75">
      <c r="C175" s="24"/>
    </row>
    <row r="176" spans="3:3" ht="12.75">
      <c r="C176" s="24"/>
    </row>
    <row r="177" spans="3:3" ht="12.75">
      <c r="C177" s="24"/>
    </row>
    <row r="178" spans="3:3" ht="12.75">
      <c r="C178" s="24"/>
    </row>
    <row r="179" spans="3:3" ht="12.75">
      <c r="C179" s="24"/>
    </row>
    <row r="180" spans="3:3" ht="12.75">
      <c r="C180" s="24"/>
    </row>
    <row r="181" spans="3:3" ht="12.75">
      <c r="C181" s="24"/>
    </row>
    <row r="182" spans="3:3" ht="12.75">
      <c r="C182" s="24"/>
    </row>
    <row r="183" spans="3:3" ht="12.75">
      <c r="C183" s="24"/>
    </row>
    <row r="184" spans="3:3" ht="12.75">
      <c r="C184" s="24"/>
    </row>
    <row r="185" spans="3:3" ht="12.75">
      <c r="C185" s="24"/>
    </row>
    <row r="186" spans="3:3" ht="12.75">
      <c r="C186" s="24"/>
    </row>
    <row r="187" spans="3:3" ht="12.75">
      <c r="C187" s="24"/>
    </row>
    <row r="188" spans="3:3" ht="12.75">
      <c r="C188" s="24"/>
    </row>
    <row r="189" spans="3:3" ht="12.75">
      <c r="C189" s="24"/>
    </row>
    <row r="190" spans="3:3" ht="12.75">
      <c r="C190" s="24"/>
    </row>
    <row r="191" spans="3:3" ht="12.75">
      <c r="C191" s="24"/>
    </row>
    <row r="192" spans="3:3" ht="12.75">
      <c r="C192" s="24"/>
    </row>
    <row r="193" spans="3:3" ht="12.75">
      <c r="C193" s="24"/>
    </row>
    <row r="194" spans="3:3" ht="12.75">
      <c r="C194" s="24"/>
    </row>
    <row r="195" spans="3:3" ht="12.75">
      <c r="C195" s="24"/>
    </row>
    <row r="196" spans="3:3" ht="12.75">
      <c r="C196" s="24"/>
    </row>
    <row r="197" spans="3:3" ht="12.75">
      <c r="C197" s="24"/>
    </row>
  </sheetData>
  <mergeCells count="4">
    <mergeCell ref="B6:D6"/>
    <mergeCell ref="A7:A84"/>
    <mergeCell ref="B85:D85"/>
    <mergeCell ref="E7:E84"/>
  </mergeCells>
  <conditionalFormatting sqref="D12:D34 D42:D84">
    <cfRule type="cellIs" priority="1" dxfId="49" operator="lessThan">
      <formula>[2]גיליון1!#REF!</formula>
    </cfRule>
  </conditionalFormatting>
  <conditionalFormatting sqref="D36">
    <cfRule type="cellIs" priority="8" dxfId="49" operator="lessThan">
      <formula>[2]גיליון1!#REF!</formula>
    </cfRule>
  </conditionalFormatting>
  <conditionalFormatting sqref="D37">
    <cfRule type="cellIs" priority="7" dxfId="49" operator="lessThan">
      <formula>[2]גיליון1!#REF!</formula>
    </cfRule>
  </conditionalFormatting>
  <conditionalFormatting sqref="D38">
    <cfRule type="cellIs" priority="6" dxfId="49" operator="lessThan">
      <formula>[2]גיליון1!#REF!</formula>
    </cfRule>
  </conditionalFormatting>
  <conditionalFormatting sqref="D39">
    <cfRule type="cellIs" priority="5" dxfId="49" operator="lessThan">
      <formula>[2]גיליון1!#REF!</formula>
    </cfRule>
  </conditionalFormatting>
  <conditionalFormatting sqref="D11">
    <cfRule type="cellIs" priority="4" dxfId="49" operator="lessThan">
      <formula>[2]גיליון1!#REF!</formula>
    </cfRule>
  </conditionalFormatting>
  <conditionalFormatting sqref="D40">
    <cfRule type="cellIs" priority="3" dxfId="49" operator="lessThan">
      <formula>[2]גיליון1!#REF!</formula>
    </cfRule>
  </conditionalFormatting>
  <conditionalFormatting sqref="D41">
    <cfRule type="cellIs" priority="2" dxfId="49" operator="lessThan">
      <formula>[2]גיליון1!#REF!</formula>
    </cfRule>
  </conditionalFormatting>
  <pageMargins left="0.75" right="0.75" top="1" bottom="1" header="0.5" footer="0.5"/>
  <pageSetup orientation="portrait" paperSize="9"/>
  <drawing r:id="rId2"/>
  <tableParts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3233c020-bf87-4e91-a058-4fc44e6d4da3}">
  <sheetPr codeName="גיליון28"/>
  <dimension ref="A1:Q25"/>
  <sheetViews>
    <sheetView rightToLeft="1" workbookViewId="0" topLeftCell="B1">
      <selection pane="topLeft" activeCell="B21" sqref="B21:B26"/>
    </sheetView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11.8571428571429" customWidth="1"/>
    <col min="9" max="9" width="11.7142857142857" customWidth="1"/>
    <col min="10" max="10" width="18.5714285714286" customWidth="1"/>
    <col min="11" max="11" width="22" customWidth="1"/>
    <col min="12" max="12" width="15.8571428571429" customWidth="1"/>
    <col min="13" max="13" width="24" customWidth="1"/>
    <col min="14" max="14" width="27" customWidth="1"/>
    <col min="15" max="15" width="30.1428571428571" customWidth="1"/>
    <col min="16" max="16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6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75">
      <c r="A7" s="52" t="s">
        <v>4686</v>
      </c>
      <c r="B7" s="2" t="s">
        <v>4517</v>
      </c>
      <c r="Q7" s="52" t="s">
        <v>4687</v>
      </c>
    </row>
    <row r="8" spans="1:17" ht="13.5" thickBot="1">
      <c r="A8" s="52"/>
      <c r="B8" s="4" t="s">
        <v>88</v>
      </c>
      <c r="C8" s="4" t="s">
        <v>89</v>
      </c>
      <c r="D8" s="4" t="s">
        <v>293</v>
      </c>
      <c r="E8" s="4" t="s">
        <v>91</v>
      </c>
      <c r="F8" s="4" t="s">
        <v>92</v>
      </c>
      <c r="G8" s="4" t="s">
        <v>195</v>
      </c>
      <c r="H8" s="4" t="s">
        <v>4707</v>
      </c>
      <c r="I8" s="4" t="s">
        <v>93</v>
      </c>
      <c r="J8" s="4" t="s">
        <v>4702</v>
      </c>
      <c r="K8" s="4" t="s">
        <v>4720</v>
      </c>
      <c r="L8" s="4" t="s">
        <v>4714</v>
      </c>
      <c r="M8" s="4" t="s">
        <v>4719</v>
      </c>
      <c r="N8" s="4" t="s">
        <v>4711</v>
      </c>
      <c r="O8" s="4" t="s">
        <v>4712</v>
      </c>
      <c r="P8" s="4" t="s">
        <v>4713</v>
      </c>
      <c r="Q8" s="52"/>
    </row>
    <row r="9" spans="1:17" ht="13.5" thickTop="1">
      <c r="A9" s="52"/>
      <c r="B9" s="3" t="s">
        <v>4518</v>
      </c>
      <c r="C9" s="12"/>
      <c r="D9" s="3"/>
      <c r="E9" s="3"/>
      <c r="F9" s="3"/>
      <c r="G9" s="3"/>
      <c r="H9" s="12">
        <v>0</v>
      </c>
      <c r="I9" s="3"/>
      <c r="K9" s="10">
        <v>0</v>
      </c>
      <c r="L9" s="9">
        <v>0</v>
      </c>
      <c r="M9" s="9">
        <v>0</v>
      </c>
      <c r="O9" s="10">
        <v>0</v>
      </c>
      <c r="P9" s="10">
        <v>0</v>
      </c>
      <c r="Q9" s="52"/>
    </row>
    <row r="10" spans="1:17" ht="12.75">
      <c r="A10" s="52"/>
      <c r="B10" s="3" t="s">
        <v>95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  <c r="Q10" s="52"/>
    </row>
    <row r="11" spans="1:17" ht="12.75">
      <c r="A11" s="52"/>
      <c r="B11" s="13" t="s">
        <v>295</v>
      </c>
      <c r="C11" s="14"/>
      <c r="D11" s="13"/>
      <c r="E11" s="13"/>
      <c r="F11" s="13"/>
      <c r="G11" s="13"/>
      <c r="H11" s="14">
        <v>0</v>
      </c>
      <c r="I11" s="13"/>
      <c r="K11" s="16">
        <v>0</v>
      </c>
      <c r="L11" s="15">
        <v>0</v>
      </c>
      <c r="M11" s="15">
        <v>0</v>
      </c>
      <c r="O11" s="16">
        <v>0</v>
      </c>
      <c r="P11" s="16">
        <v>0</v>
      </c>
      <c r="Q11" s="52"/>
    </row>
    <row r="12" spans="1:17" ht="12.75">
      <c r="A12" s="52"/>
      <c r="B12" s="13" t="s">
        <v>213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  <c r="Q12" s="52"/>
    </row>
    <row r="13" spans="1:17" ht="12.75">
      <c r="A13" s="52"/>
      <c r="B13" s="13" t="s">
        <v>298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  <c r="Q13" s="52"/>
    </row>
    <row r="14" spans="1:17" ht="12.75">
      <c r="A14" s="52"/>
      <c r="B14" s="13" t="s">
        <v>2386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  <c r="Q14" s="52"/>
    </row>
    <row r="15" spans="1:17" ht="12.75">
      <c r="A15" s="52"/>
      <c r="B15" s="3" t="s">
        <v>190</v>
      </c>
      <c r="C15" s="12"/>
      <c r="D15" s="3"/>
      <c r="E15" s="3"/>
      <c r="F15" s="3"/>
      <c r="G15" s="3"/>
      <c r="I15" s="3"/>
      <c r="L15" s="9">
        <v>0</v>
      </c>
      <c r="M15" s="9">
        <v>0</v>
      </c>
      <c r="O15" s="10">
        <v>0</v>
      </c>
      <c r="P15" s="10">
        <v>0</v>
      </c>
      <c r="Q15" s="52"/>
    </row>
    <row r="16" spans="1:17" ht="12.75">
      <c r="A16" s="52"/>
      <c r="B16" s="13" t="s">
        <v>300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M16" s="15">
        <v>0</v>
      </c>
      <c r="O16" s="16">
        <v>0</v>
      </c>
      <c r="P16" s="16">
        <v>0</v>
      </c>
      <c r="Q16" s="52"/>
    </row>
    <row r="17" spans="1:17" ht="12.75">
      <c r="A17" s="52"/>
      <c r="B17" s="13" t="s">
        <v>301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  <c r="Q17" s="52"/>
    </row>
    <row r="18" spans="1:17" ht="12.75">
      <c r="A18" s="52"/>
      <c r="B18" s="6" t="s">
        <v>191</v>
      </c>
      <c r="Q18" s="52"/>
    </row>
    <row r="19" spans="2:16" ht="12.75">
      <c r="B19" s="51" t="s">
        <v>4688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2:9" ht="12.75">
      <c r="B20" s="6"/>
      <c r="C20" s="17"/>
      <c r="D20" s="6"/>
      <c r="E20" s="6"/>
      <c r="F20" s="6"/>
      <c r="G20" s="6"/>
      <c r="I20" s="6"/>
    </row>
    <row r="21" spans="2:2" ht="12.75">
      <c r="B21" s="5" t="s">
        <v>4701</v>
      </c>
    </row>
    <row r="22" spans="2:2" ht="12.75">
      <c r="B22" s="5" t="s">
        <v>4697</v>
      </c>
    </row>
    <row r="23" spans="2:2" ht="12.75">
      <c r="B23" s="5" t="s">
        <v>4698</v>
      </c>
    </row>
    <row r="24" spans="2:2" ht="12.75">
      <c r="B24" s="5" t="s">
        <v>4699</v>
      </c>
    </row>
    <row r="25" spans="2:2" ht="12.75">
      <c r="B25" t="s">
        <v>4700</v>
      </c>
    </row>
  </sheetData>
  <mergeCells count="4">
    <mergeCell ref="B6:P6"/>
    <mergeCell ref="A7:A18"/>
    <mergeCell ref="B19:P19"/>
    <mergeCell ref="Q7:Q18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be9cb4d-9d5e-48a0-9db5-a4f1bd601fc0}">
  <sheetPr codeName="גיליון29"/>
  <dimension ref="A1:Q25"/>
  <sheetViews>
    <sheetView rightToLeft="1" workbookViewId="0" topLeftCell="B1">
      <selection pane="topLeft" activeCell="B21" sqref="B21:B26"/>
    </sheetView>
  </sheetViews>
  <sheetFormatPr defaultColWidth="9.14428571428571" defaultRowHeight="12.75"/>
  <cols>
    <col min="2" max="2" width="30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11.8571428571429" customWidth="1"/>
    <col min="9" max="9" width="11.7142857142857" customWidth="1"/>
    <col min="10" max="10" width="18.5714285714286" customWidth="1"/>
    <col min="11" max="11" width="22" customWidth="1"/>
    <col min="12" max="12" width="15.8571428571429" customWidth="1"/>
    <col min="13" max="13" width="24" customWidth="1"/>
    <col min="14" max="14" width="27" customWidth="1"/>
    <col min="15" max="15" width="30.1428571428571" customWidth="1"/>
    <col min="16" max="16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6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75">
      <c r="A7" s="52" t="s">
        <v>4686</v>
      </c>
      <c r="B7" s="2" t="s">
        <v>4519</v>
      </c>
      <c r="Q7" s="52" t="s">
        <v>4687</v>
      </c>
    </row>
    <row r="8" spans="1:17" ht="13.5" thickBot="1">
      <c r="A8" s="52"/>
      <c r="B8" s="4" t="s">
        <v>88</v>
      </c>
      <c r="C8" s="4" t="s">
        <v>89</v>
      </c>
      <c r="D8" s="4" t="s">
        <v>293</v>
      </c>
      <c r="E8" s="4" t="s">
        <v>91</v>
      </c>
      <c r="F8" s="4" t="s">
        <v>92</v>
      </c>
      <c r="G8" s="4" t="s">
        <v>195</v>
      </c>
      <c r="H8" s="4" t="s">
        <v>4707</v>
      </c>
      <c r="I8" s="4" t="s">
        <v>93</v>
      </c>
      <c r="J8" s="4" t="s">
        <v>4702</v>
      </c>
      <c r="K8" s="4" t="s">
        <v>4720</v>
      </c>
      <c r="L8" s="4" t="s">
        <v>4714</v>
      </c>
      <c r="M8" s="4" t="s">
        <v>4719</v>
      </c>
      <c r="N8" s="4" t="s">
        <v>4711</v>
      </c>
      <c r="O8" s="4" t="s">
        <v>4712</v>
      </c>
      <c r="P8" s="4" t="s">
        <v>4713</v>
      </c>
      <c r="Q8" s="52"/>
    </row>
    <row r="9" spans="1:17" ht="13.5" thickTop="1">
      <c r="A9" s="52"/>
      <c r="B9" s="3" t="s">
        <v>4520</v>
      </c>
      <c r="C9" s="12"/>
      <c r="D9" s="3"/>
      <c r="E9" s="3"/>
      <c r="F9" s="3"/>
      <c r="G9" s="3"/>
      <c r="H9" s="12">
        <v>0</v>
      </c>
      <c r="I9" s="3"/>
      <c r="K9" s="10">
        <v>0</v>
      </c>
      <c r="L9" s="9">
        <v>0</v>
      </c>
      <c r="M9" s="9">
        <v>0</v>
      </c>
      <c r="O9" s="10">
        <v>0</v>
      </c>
      <c r="P9" s="10">
        <v>0</v>
      </c>
      <c r="Q9" s="52"/>
    </row>
    <row r="10" spans="1:17" ht="12.75">
      <c r="A10" s="52"/>
      <c r="B10" s="3" t="s">
        <v>4521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  <c r="Q10" s="52"/>
    </row>
    <row r="11" spans="1:17" ht="12.75">
      <c r="A11" s="52"/>
      <c r="B11" s="13" t="s">
        <v>295</v>
      </c>
      <c r="C11" s="14"/>
      <c r="D11" s="13"/>
      <c r="E11" s="13"/>
      <c r="F11" s="13"/>
      <c r="G11" s="13"/>
      <c r="H11" s="14">
        <v>0</v>
      </c>
      <c r="I11" s="13"/>
      <c r="K11" s="16">
        <v>0</v>
      </c>
      <c r="L11" s="15">
        <v>0</v>
      </c>
      <c r="M11" s="15">
        <v>0</v>
      </c>
      <c r="O11" s="16">
        <v>0</v>
      </c>
      <c r="P11" s="16">
        <v>0</v>
      </c>
      <c r="Q11" s="52"/>
    </row>
    <row r="12" spans="1:17" ht="12.75">
      <c r="A12" s="52"/>
      <c r="B12" s="13" t="s">
        <v>213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  <c r="Q12" s="52"/>
    </row>
    <row r="13" spans="1:17" ht="12.75">
      <c r="A13" s="52"/>
      <c r="B13" s="13" t="s">
        <v>298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  <c r="Q13" s="52"/>
    </row>
    <row r="14" spans="1:17" ht="12.75">
      <c r="A14" s="52"/>
      <c r="B14" s="13" t="s">
        <v>2386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  <c r="Q14" s="52"/>
    </row>
    <row r="15" spans="1:17" ht="12.75">
      <c r="A15" s="52"/>
      <c r="B15" s="3" t="s">
        <v>190</v>
      </c>
      <c r="C15" s="12"/>
      <c r="D15" s="3"/>
      <c r="E15" s="3"/>
      <c r="F15" s="3"/>
      <c r="G15" s="3"/>
      <c r="I15" s="3"/>
      <c r="L15" s="9">
        <v>0</v>
      </c>
      <c r="M15" s="9">
        <v>0</v>
      </c>
      <c r="O15" s="10">
        <v>0</v>
      </c>
      <c r="P15" s="10">
        <v>0</v>
      </c>
      <c r="Q15" s="52"/>
    </row>
    <row r="16" spans="1:17" ht="12.75">
      <c r="A16" s="52"/>
      <c r="B16" s="13" t="s">
        <v>300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M16" s="15">
        <v>0</v>
      </c>
      <c r="O16" s="16">
        <v>0</v>
      </c>
      <c r="P16" s="16">
        <v>0</v>
      </c>
      <c r="Q16" s="52"/>
    </row>
    <row r="17" spans="1:17" ht="12.75">
      <c r="A17" s="52"/>
      <c r="B17" s="13" t="s">
        <v>301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  <c r="Q17" s="52"/>
    </row>
    <row r="18" spans="1:2" ht="12.75">
      <c r="A18" s="52"/>
      <c r="B18" s="6" t="s">
        <v>191</v>
      </c>
    </row>
    <row r="19" spans="2:16" ht="12.75">
      <c r="B19" s="51" t="s">
        <v>4688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2:9" ht="12.75">
      <c r="B20" s="6"/>
      <c r="C20" s="17"/>
      <c r="D20" s="6"/>
      <c r="E20" s="6"/>
      <c r="F20" s="6"/>
      <c r="G20" s="6"/>
      <c r="I20" s="6"/>
    </row>
    <row r="21" spans="2:2" ht="12.75">
      <c r="B21" s="5" t="s">
        <v>4701</v>
      </c>
    </row>
    <row r="22" spans="2:2" ht="12.75">
      <c r="B22" s="5" t="s">
        <v>4697</v>
      </c>
    </row>
    <row r="23" spans="2:2" ht="12.75">
      <c r="B23" s="5" t="s">
        <v>4698</v>
      </c>
    </row>
    <row r="24" spans="2:2" ht="12.75">
      <c r="B24" s="5" t="s">
        <v>4699</v>
      </c>
    </row>
    <row r="25" spans="2:2" ht="12.75">
      <c r="B25" t="s">
        <v>4700</v>
      </c>
    </row>
  </sheetData>
  <mergeCells count="4">
    <mergeCell ref="B6:P6"/>
    <mergeCell ref="A7:A18"/>
    <mergeCell ref="B19:P19"/>
    <mergeCell ref="Q7:Q17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8f3b3231-49c9-4d29-b779-3efdc99bf45f}">
  <sheetPr codeName="גיליון3"/>
  <dimension ref="A1:S86"/>
  <sheetViews>
    <sheetView rightToLeft="1" workbookViewId="0" topLeftCell="A1">
      <selection pane="topLeft" activeCell="B9" sqref="B9:R9"/>
    </sheetView>
  </sheetViews>
  <sheetFormatPr defaultColWidth="9.14428571428571" defaultRowHeight="12.75"/>
  <cols>
    <col min="2" max="2" width="44.7142857142857" customWidth="1"/>
    <col min="3" max="3" width="15.7142857142857" customWidth="1"/>
    <col min="4" max="4" width="12.7142857142857" customWidth="1"/>
    <col min="5" max="5" width="8.71428571428571" customWidth="1"/>
    <col min="6" max="6" width="10.7142857142857" customWidth="1"/>
    <col min="7" max="7" width="14.7142857142857" customWidth="1"/>
    <col min="8" max="8" width="11.8571428571429" customWidth="1"/>
    <col min="9" max="9" width="15.7142857142857" customWidth="1"/>
    <col min="10" max="10" width="18.5714285714286" customWidth="1"/>
    <col min="11" max="11" width="20.4285714285714" customWidth="1"/>
    <col min="12" max="12" width="17.7142857142857" customWidth="1"/>
    <col min="13" max="13" width="12.5714285714286" customWidth="1"/>
    <col min="14" max="14" width="27" customWidth="1"/>
    <col min="15" max="15" width="20" customWidth="1"/>
    <col min="16" max="16" width="27" customWidth="1"/>
    <col min="17" max="17" width="30.1428571428571" customWidth="1"/>
    <col min="18" max="18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8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9" ht="15.75">
      <c r="A7" s="52" t="s">
        <v>4686</v>
      </c>
      <c r="B7" s="2" t="s">
        <v>192</v>
      </c>
      <c r="S7" s="51" t="s">
        <v>4687</v>
      </c>
    </row>
    <row r="8" spans="1:19" ht="15.75">
      <c r="A8" s="52"/>
      <c r="B8" s="2" t="s">
        <v>193</v>
      </c>
      <c r="S8" s="51"/>
    </row>
    <row r="9" spans="1:19" ht="13.5" thickBot="1">
      <c r="A9" s="52"/>
      <c r="B9" s="4" t="s">
        <v>88</v>
      </c>
      <c r="C9" s="4" t="s">
        <v>89</v>
      </c>
      <c r="D9" s="4" t="s">
        <v>194</v>
      </c>
      <c r="E9" s="4" t="s">
        <v>91</v>
      </c>
      <c r="F9" s="4" t="s">
        <v>92</v>
      </c>
      <c r="G9" s="4" t="s">
        <v>195</v>
      </c>
      <c r="H9" s="4" t="s">
        <v>4707</v>
      </c>
      <c r="I9" s="4" t="s">
        <v>93</v>
      </c>
      <c r="J9" s="4" t="s">
        <v>4702</v>
      </c>
      <c r="K9" s="4" t="s">
        <v>4703</v>
      </c>
      <c r="L9" s="4" t="s">
        <v>4708</v>
      </c>
      <c r="M9" s="4" t="s">
        <v>4709</v>
      </c>
      <c r="N9" s="4" t="s">
        <v>4710</v>
      </c>
      <c r="O9" s="4" t="s">
        <v>4704</v>
      </c>
      <c r="P9" s="4" t="s">
        <v>4711</v>
      </c>
      <c r="Q9" s="4" t="s">
        <v>4712</v>
      </c>
      <c r="R9" s="4" t="s">
        <v>4713</v>
      </c>
      <c r="S9" s="51"/>
    </row>
    <row r="10" spans="1:19" ht="13.5" thickTop="1">
      <c r="A10" s="52"/>
      <c r="B10" s="3" t="s">
        <v>196</v>
      </c>
      <c r="C10" s="12"/>
      <c r="D10" s="20"/>
      <c r="E10" s="3"/>
      <c r="F10" s="3"/>
      <c r="G10" s="3"/>
      <c r="H10" s="12">
        <v>5.5499999999999998</v>
      </c>
      <c r="I10" s="3"/>
      <c r="K10" s="10">
        <v>0.00010000000000000001</v>
      </c>
      <c r="L10" s="9">
        <v>261781642.25999999</v>
      </c>
      <c r="O10" s="9">
        <v>271516.83000000002</v>
      </c>
      <c r="Q10" s="10">
        <v>1</v>
      </c>
      <c r="R10" s="10">
        <v>0.16619999999999999</v>
      </c>
      <c r="S10" s="51"/>
    </row>
    <row r="11" spans="1:19" ht="12.75">
      <c r="A11" s="52"/>
      <c r="B11" s="3" t="s">
        <v>95</v>
      </c>
      <c r="C11" s="12"/>
      <c r="D11" s="20"/>
      <c r="E11" s="3"/>
      <c r="F11" s="3"/>
      <c r="G11" s="3"/>
      <c r="H11" s="12">
        <v>5.5499999999999998</v>
      </c>
      <c r="I11" s="3"/>
      <c r="K11" s="10">
        <v>-0.00050000000000000001</v>
      </c>
      <c r="L11" s="9">
        <v>251360328.16999999</v>
      </c>
      <c r="O11" s="9">
        <v>269525.96999999997</v>
      </c>
      <c r="Q11" s="10">
        <v>0.99270000000000003</v>
      </c>
      <c r="R11" s="10">
        <v>0.16500000000000001</v>
      </c>
      <c r="S11" s="51"/>
    </row>
    <row r="12" spans="1:19" ht="12.75">
      <c r="A12" s="52"/>
      <c r="B12" s="13" t="s">
        <v>197</v>
      </c>
      <c r="C12" s="14"/>
      <c r="D12" s="21"/>
      <c r="E12" s="13"/>
      <c r="F12" s="13"/>
      <c r="G12" s="13"/>
      <c r="H12" s="14">
        <v>5.0300000000000002</v>
      </c>
      <c r="I12" s="13"/>
      <c r="K12" s="16">
        <v>-0.0207</v>
      </c>
      <c r="L12" s="15">
        <v>102497327.37000001</v>
      </c>
      <c r="O12" s="15">
        <v>119627.94</v>
      </c>
      <c r="Q12" s="16">
        <v>0.44059999999999999</v>
      </c>
      <c r="R12" s="16">
        <v>0.073200000000000001</v>
      </c>
      <c r="S12" s="51"/>
    </row>
    <row r="13" spans="1:19" ht="12.75">
      <c r="A13" s="52"/>
      <c r="B13" s="13" t="s">
        <v>198</v>
      </c>
      <c r="C13" s="14"/>
      <c r="D13" s="21"/>
      <c r="E13" s="13"/>
      <c r="F13" s="13"/>
      <c r="G13" s="13"/>
      <c r="H13" s="14">
        <v>5.0300000000000002</v>
      </c>
      <c r="I13" s="13"/>
      <c r="K13" s="16">
        <v>-0.0207</v>
      </c>
      <c r="L13" s="15">
        <v>102497327.37000001</v>
      </c>
      <c r="O13" s="15">
        <v>119627.94</v>
      </c>
      <c r="Q13" s="16">
        <v>0.44059999999999999</v>
      </c>
      <c r="R13" s="16">
        <v>0.073200000000000001</v>
      </c>
      <c r="S13" s="51"/>
    </row>
    <row r="14" spans="1:19" ht="12.75">
      <c r="A14" s="52"/>
      <c r="B14" s="6" t="s">
        <v>199</v>
      </c>
      <c r="C14" s="17">
        <v>9590431</v>
      </c>
      <c r="D14" s="18" t="s">
        <v>200</v>
      </c>
      <c r="E14" s="6" t="s">
        <v>201</v>
      </c>
      <c r="F14" s="6"/>
      <c r="G14" s="6"/>
      <c r="H14" s="17">
        <v>2.23</v>
      </c>
      <c r="I14" s="6" t="s">
        <v>100</v>
      </c>
      <c r="J14" s="19">
        <v>0.040000000000000001</v>
      </c>
      <c r="K14" s="8">
        <v>-0.021299999999999999</v>
      </c>
      <c r="L14" s="7">
        <v>3997411.5499999998</v>
      </c>
      <c r="M14" s="7">
        <v>150.44999999999999</v>
      </c>
      <c r="N14" s="7">
        <v>0</v>
      </c>
      <c r="O14" s="7">
        <v>6014.1099999999997</v>
      </c>
      <c r="P14" s="8">
        <v>0.00029999999999999997</v>
      </c>
      <c r="Q14" s="8">
        <v>0.022200000000000001</v>
      </c>
      <c r="R14" s="8">
        <v>0.0037000000000000002</v>
      </c>
      <c r="S14" s="51"/>
    </row>
    <row r="15" spans="1:19" ht="12.75">
      <c r="A15" s="52"/>
      <c r="B15" s="6" t="s">
        <v>202</v>
      </c>
      <c r="C15" s="17">
        <v>1157023</v>
      </c>
      <c r="D15" s="18" t="s">
        <v>200</v>
      </c>
      <c r="E15" s="6" t="s">
        <v>201</v>
      </c>
      <c r="F15" s="6"/>
      <c r="G15" s="6"/>
      <c r="H15" s="17">
        <v>7.04</v>
      </c>
      <c r="I15" s="6" t="s">
        <v>100</v>
      </c>
      <c r="J15" s="19">
        <v>0.0050000000000000001</v>
      </c>
      <c r="K15" s="8">
        <v>-0.0094000000000000004</v>
      </c>
      <c r="L15" s="7">
        <v>3432933.6600000001</v>
      </c>
      <c r="M15" s="7">
        <v>115.28</v>
      </c>
      <c r="N15" s="7">
        <v>0</v>
      </c>
      <c r="O15" s="7">
        <v>3957.4899999999998</v>
      </c>
      <c r="P15" s="8">
        <v>0.00020000000000000001</v>
      </c>
      <c r="Q15" s="8">
        <v>0.0146</v>
      </c>
      <c r="R15" s="8">
        <v>0.0023999999999999998</v>
      </c>
      <c r="S15" s="51"/>
    </row>
    <row r="16" spans="1:19" ht="12.75">
      <c r="A16" s="52"/>
      <c r="B16" s="6" t="s">
        <v>203</v>
      </c>
      <c r="C16" s="17">
        <v>1134865</v>
      </c>
      <c r="D16" s="18" t="s">
        <v>200</v>
      </c>
      <c r="E16" s="6" t="s">
        <v>201</v>
      </c>
      <c r="F16" s="6"/>
      <c r="G16" s="6"/>
      <c r="H16" s="17">
        <v>20.829999999999998</v>
      </c>
      <c r="I16" s="6" t="s">
        <v>100</v>
      </c>
      <c r="J16" s="19">
        <v>0.01</v>
      </c>
      <c r="K16" s="8">
        <v>0.0040000000000000001</v>
      </c>
      <c r="L16" s="7">
        <v>2639054.5899999999</v>
      </c>
      <c r="M16" s="7">
        <v>119.34</v>
      </c>
      <c r="N16" s="7">
        <v>0</v>
      </c>
      <c r="O16" s="7">
        <v>3149.4499999999998</v>
      </c>
      <c r="P16" s="8">
        <v>0.00010000000000000001</v>
      </c>
      <c r="Q16" s="8">
        <v>0.011599999999999999</v>
      </c>
      <c r="R16" s="8">
        <v>0.0019</v>
      </c>
      <c r="S16" s="51"/>
    </row>
    <row r="17" spans="1:19" ht="12.75">
      <c r="A17" s="52"/>
      <c r="B17" s="6" t="s">
        <v>204</v>
      </c>
      <c r="C17" s="17">
        <v>1169564</v>
      </c>
      <c r="D17" s="18" t="s">
        <v>200</v>
      </c>
      <c r="E17" s="6" t="s">
        <v>201</v>
      </c>
      <c r="F17" s="6"/>
      <c r="G17" s="6"/>
      <c r="H17" s="17">
        <v>4.3200000000000003</v>
      </c>
      <c r="I17" s="6" t="s">
        <v>100</v>
      </c>
      <c r="J17" s="19">
        <v>0.001</v>
      </c>
      <c r="K17" s="8">
        <v>-0.016</v>
      </c>
      <c r="L17" s="7">
        <v>18531964.91</v>
      </c>
      <c r="M17" s="7">
        <v>111.76000000000001</v>
      </c>
      <c r="N17" s="7">
        <v>0</v>
      </c>
      <c r="O17" s="7">
        <v>20711.32</v>
      </c>
      <c r="P17" s="8">
        <v>0.0014</v>
      </c>
      <c r="Q17" s="8">
        <v>0.076300000000000007</v>
      </c>
      <c r="R17" s="8">
        <v>0.0127</v>
      </c>
      <c r="S17" s="51"/>
    </row>
    <row r="18" spans="1:19" ht="12.75">
      <c r="A18" s="52"/>
      <c r="B18" s="6" t="s">
        <v>205</v>
      </c>
      <c r="C18" s="17">
        <v>1120583</v>
      </c>
      <c r="D18" s="18" t="s">
        <v>200</v>
      </c>
      <c r="E18" s="6" t="s">
        <v>201</v>
      </c>
      <c r="F18" s="6"/>
      <c r="G18" s="6"/>
      <c r="H18" s="17">
        <v>16</v>
      </c>
      <c r="I18" s="6" t="s">
        <v>100</v>
      </c>
      <c r="J18" s="19">
        <v>0.0275</v>
      </c>
      <c r="K18" s="8">
        <v>0.0016999999999999999</v>
      </c>
      <c r="L18" s="7">
        <v>2333957.1200000001</v>
      </c>
      <c r="M18" s="7">
        <v>167.28999999999999</v>
      </c>
      <c r="N18" s="7">
        <v>0</v>
      </c>
      <c r="O18" s="7">
        <v>3904.48</v>
      </c>
      <c r="P18" s="8">
        <v>0.00010000000000000001</v>
      </c>
      <c r="Q18" s="8">
        <v>0.0144</v>
      </c>
      <c r="R18" s="8">
        <v>0.0023999999999999998</v>
      </c>
      <c r="S18" s="51"/>
    </row>
    <row r="19" spans="1:19" ht="12.75">
      <c r="A19" s="52"/>
      <c r="B19" s="6" t="s">
        <v>206</v>
      </c>
      <c r="C19" s="17">
        <v>1135912</v>
      </c>
      <c r="D19" s="18" t="s">
        <v>200</v>
      </c>
      <c r="E19" s="6" t="s">
        <v>201</v>
      </c>
      <c r="F19" s="6"/>
      <c r="G19" s="6"/>
      <c r="H19" s="17">
        <v>3.54</v>
      </c>
      <c r="I19" s="6" t="s">
        <v>100</v>
      </c>
      <c r="J19" s="19">
        <v>0.0074999999999999997</v>
      </c>
      <c r="K19" s="8">
        <v>-0.0178</v>
      </c>
      <c r="L19" s="7">
        <v>6687156.2599999998</v>
      </c>
      <c r="M19" s="7">
        <v>114.28</v>
      </c>
      <c r="N19" s="7">
        <v>0</v>
      </c>
      <c r="O19" s="7">
        <v>7642.0799999999999</v>
      </c>
      <c r="P19" s="8">
        <v>0.00029999999999999997</v>
      </c>
      <c r="Q19" s="8">
        <v>0.0281</v>
      </c>
      <c r="R19" s="8">
        <v>0.0047000000000000002</v>
      </c>
      <c r="S19" s="51"/>
    </row>
    <row r="20" spans="1:19" ht="12.75">
      <c r="A20" s="52"/>
      <c r="B20" s="6" t="s">
        <v>207</v>
      </c>
      <c r="C20" s="17">
        <v>1172220</v>
      </c>
      <c r="D20" s="18" t="s">
        <v>200</v>
      </c>
      <c r="E20" s="6" t="s">
        <v>201</v>
      </c>
      <c r="F20" s="6"/>
      <c r="G20" s="6"/>
      <c r="H20" s="17">
        <v>9.6300000000000008</v>
      </c>
      <c r="I20" s="6" t="s">
        <v>100</v>
      </c>
      <c r="J20" s="19">
        <v>0.001</v>
      </c>
      <c r="K20" s="8">
        <v>-0.0057000000000000002</v>
      </c>
      <c r="L20" s="7">
        <v>19186016.18</v>
      </c>
      <c r="M20" s="7">
        <v>110.66</v>
      </c>
      <c r="N20" s="7">
        <v>0</v>
      </c>
      <c r="O20" s="7">
        <v>21231.25</v>
      </c>
      <c r="P20" s="8">
        <v>0.0016999999999999999</v>
      </c>
      <c r="Q20" s="8">
        <v>0.078200000000000006</v>
      </c>
      <c r="R20" s="8">
        <v>0.012999999999999999</v>
      </c>
      <c r="S20" s="51"/>
    </row>
    <row r="21" spans="1:19" ht="12.75">
      <c r="A21" s="52"/>
      <c r="B21" s="6" t="s">
        <v>208</v>
      </c>
      <c r="C21" s="17">
        <v>1168301</v>
      </c>
      <c r="D21" s="18" t="s">
        <v>200</v>
      </c>
      <c r="E21" s="6" t="s">
        <v>201</v>
      </c>
      <c r="F21" s="6"/>
      <c r="G21" s="6"/>
      <c r="H21" s="17">
        <v>27.579999999999998</v>
      </c>
      <c r="I21" s="6" t="s">
        <v>100</v>
      </c>
      <c r="J21" s="19">
        <v>0.0050000000000000001</v>
      </c>
      <c r="K21" s="8">
        <v>0.0058999999999999999</v>
      </c>
      <c r="L21" s="7">
        <v>131756.72</v>
      </c>
      <c r="M21" s="7">
        <v>101.09999999999999</v>
      </c>
      <c r="N21" s="7">
        <v>0</v>
      </c>
      <c r="O21" s="7">
        <v>133.21000000000001</v>
      </c>
      <c r="P21" s="8">
        <v>1.5E-05</v>
      </c>
      <c r="Q21" s="8">
        <v>0.00050000000000000001</v>
      </c>
      <c r="R21" s="8">
        <v>0.00010000000000000001</v>
      </c>
      <c r="S21" s="51"/>
    </row>
    <row r="22" spans="1:19" ht="12.75">
      <c r="A22" s="52"/>
      <c r="B22" s="6" t="s">
        <v>209</v>
      </c>
      <c r="C22" s="17">
        <v>1140847</v>
      </c>
      <c r="D22" s="18" t="s">
        <v>200</v>
      </c>
      <c r="E22" s="6" t="s">
        <v>201</v>
      </c>
      <c r="F22" s="6"/>
      <c r="G22" s="6"/>
      <c r="H22" s="17">
        <v>5.0599999999999996</v>
      </c>
      <c r="I22" s="6" t="s">
        <v>100</v>
      </c>
      <c r="J22" s="19">
        <v>0.0074999999999999997</v>
      </c>
      <c r="K22" s="8">
        <v>-0.014200000000000001</v>
      </c>
      <c r="L22" s="7">
        <v>9417290.0299999993</v>
      </c>
      <c r="M22" s="7">
        <v>117.67</v>
      </c>
      <c r="N22" s="7">
        <v>0</v>
      </c>
      <c r="O22" s="7">
        <v>11081.33</v>
      </c>
      <c r="P22" s="8">
        <v>0.00050000000000000001</v>
      </c>
      <c r="Q22" s="8">
        <v>0.040800000000000003</v>
      </c>
      <c r="R22" s="8">
        <v>0.0067999999999999996</v>
      </c>
      <c r="S22" s="51"/>
    </row>
    <row r="23" spans="1:19" ht="12.75">
      <c r="A23" s="52"/>
      <c r="B23" s="6" t="s">
        <v>210</v>
      </c>
      <c r="C23" s="17">
        <v>1097708</v>
      </c>
      <c r="D23" s="18" t="s">
        <v>200</v>
      </c>
      <c r="E23" s="6" t="s">
        <v>201</v>
      </c>
      <c r="F23" s="6"/>
      <c r="G23" s="6"/>
      <c r="H23" s="17">
        <v>11.59</v>
      </c>
      <c r="I23" s="6" t="s">
        <v>100</v>
      </c>
      <c r="J23" s="19">
        <v>0.040000000000000001</v>
      </c>
      <c r="K23" s="8">
        <v>-0.0023999999999999998</v>
      </c>
      <c r="L23" s="7">
        <v>1111416.71</v>
      </c>
      <c r="M23" s="7">
        <v>202.69999999999999</v>
      </c>
      <c r="N23" s="7">
        <v>0</v>
      </c>
      <c r="O23" s="7">
        <v>2252.8400000000001</v>
      </c>
      <c r="P23" s="8">
        <v>0.00010000000000000001</v>
      </c>
      <c r="Q23" s="8">
        <v>0.0083000000000000001</v>
      </c>
      <c r="R23" s="8">
        <v>0.0014</v>
      </c>
      <c r="S23" s="51"/>
    </row>
    <row r="24" spans="1:19" ht="12.75">
      <c r="A24" s="52"/>
      <c r="B24" s="6" t="s">
        <v>211</v>
      </c>
      <c r="C24" s="17">
        <v>1124056</v>
      </c>
      <c r="D24" s="18" t="s">
        <v>200</v>
      </c>
      <c r="E24" s="6" t="s">
        <v>201</v>
      </c>
      <c r="F24" s="6"/>
      <c r="G24" s="6"/>
      <c r="H24" s="17">
        <v>0.5</v>
      </c>
      <c r="I24" s="6" t="s">
        <v>100</v>
      </c>
      <c r="J24" s="19">
        <v>0.0275</v>
      </c>
      <c r="K24" s="8">
        <v>-0.042299999999999997</v>
      </c>
      <c r="L24" s="7">
        <v>29452891.34</v>
      </c>
      <c r="M24" s="7">
        <v>112.76000000000001</v>
      </c>
      <c r="N24" s="7">
        <v>0</v>
      </c>
      <c r="O24" s="7">
        <v>33211.080000000002</v>
      </c>
      <c r="P24" s="8">
        <v>0.0016999999999999999</v>
      </c>
      <c r="Q24" s="8">
        <v>0.12230000000000001</v>
      </c>
      <c r="R24" s="8">
        <v>0.020299999999999999</v>
      </c>
      <c r="S24" s="51"/>
    </row>
    <row r="25" spans="1:19" ht="12.75">
      <c r="A25" s="52"/>
      <c r="B25" s="6" t="s">
        <v>212</v>
      </c>
      <c r="C25" s="17">
        <v>1128081</v>
      </c>
      <c r="D25" s="18" t="s">
        <v>200</v>
      </c>
      <c r="E25" s="6" t="s">
        <v>201</v>
      </c>
      <c r="F25" s="6"/>
      <c r="G25" s="6"/>
      <c r="H25" s="17">
        <v>1.48</v>
      </c>
      <c r="I25" s="6" t="s">
        <v>100</v>
      </c>
      <c r="J25" s="19">
        <v>0.017500000000000002</v>
      </c>
      <c r="K25" s="8">
        <v>-0.027300000000000001</v>
      </c>
      <c r="L25" s="7">
        <v>5575478.3099999996</v>
      </c>
      <c r="M25" s="7">
        <v>113.7</v>
      </c>
      <c r="N25" s="7">
        <v>0</v>
      </c>
      <c r="O25" s="7">
        <v>6339.3199999999997</v>
      </c>
      <c r="P25" s="8">
        <v>0.00029999999999999997</v>
      </c>
      <c r="Q25" s="8">
        <v>0.023300000000000001</v>
      </c>
      <c r="R25" s="8">
        <v>0.0038999999999999998</v>
      </c>
      <c r="S25" s="51"/>
    </row>
    <row r="26" spans="1:19" ht="12.75">
      <c r="A26" s="52"/>
      <c r="B26" s="13" t="s">
        <v>213</v>
      </c>
      <c r="C26" s="14"/>
      <c r="D26" s="21"/>
      <c r="E26" s="13"/>
      <c r="F26" s="13"/>
      <c r="G26" s="13"/>
      <c r="H26" s="14">
        <v>5.9699999999999998</v>
      </c>
      <c r="I26" s="13"/>
      <c r="K26" s="16">
        <v>0.0155</v>
      </c>
      <c r="L26" s="15">
        <v>148863000.80000001</v>
      </c>
      <c r="O26" s="15">
        <v>149898.03</v>
      </c>
      <c r="Q26" s="16">
        <v>0.55210000000000004</v>
      </c>
      <c r="R26" s="16">
        <v>0.091800000000000007</v>
      </c>
      <c r="S26" s="51"/>
    </row>
    <row r="27" spans="1:19" ht="12.75">
      <c r="A27" s="52"/>
      <c r="B27" s="13" t="s">
        <v>214</v>
      </c>
      <c r="C27" s="14"/>
      <c r="D27" s="21"/>
      <c r="E27" s="13"/>
      <c r="F27" s="13"/>
      <c r="G27" s="13"/>
      <c r="H27" s="14">
        <v>0.84999999999999998</v>
      </c>
      <c r="I27" s="13"/>
      <c r="K27" s="16">
        <v>0.0060000000000000001</v>
      </c>
      <c r="L27" s="15">
        <v>1250807.03</v>
      </c>
      <c r="O27" s="15">
        <v>1244.3199999999999</v>
      </c>
      <c r="Q27" s="16">
        <v>0.0045999999999999999</v>
      </c>
      <c r="R27" s="16">
        <v>0.00080000000000000004</v>
      </c>
      <c r="S27" s="51"/>
    </row>
    <row r="28" spans="1:19" ht="12.75">
      <c r="A28" s="52"/>
      <c r="B28" s="6" t="s">
        <v>215</v>
      </c>
      <c r="C28" s="17">
        <v>8220519</v>
      </c>
      <c r="D28" s="18" t="s">
        <v>200</v>
      </c>
      <c r="E28" s="6" t="s">
        <v>201</v>
      </c>
      <c r="F28" s="6"/>
      <c r="G28" s="6"/>
      <c r="H28" s="17">
        <v>0.089999999999999997</v>
      </c>
      <c r="I28" s="6" t="s">
        <v>100</v>
      </c>
      <c r="J28" s="19">
        <v>0</v>
      </c>
      <c r="K28" s="8">
        <v>0.0011000000000000001</v>
      </c>
      <c r="L28" s="7">
        <v>1014.29</v>
      </c>
      <c r="M28" s="7">
        <v>99.989999999999995</v>
      </c>
      <c r="N28" s="7">
        <v>0</v>
      </c>
      <c r="O28" s="7">
        <v>1.01</v>
      </c>
      <c r="P28" s="8">
        <v>9.9999999999999995E-08</v>
      </c>
      <c r="Q28" s="8">
        <v>0</v>
      </c>
      <c r="R28" s="8">
        <v>0</v>
      </c>
      <c r="S28" s="51"/>
    </row>
    <row r="29" spans="1:19" ht="12.75">
      <c r="A29" s="52"/>
      <c r="B29" s="6" t="s">
        <v>216</v>
      </c>
      <c r="C29" s="17">
        <v>8220717</v>
      </c>
      <c r="D29" s="18" t="s">
        <v>200</v>
      </c>
      <c r="E29" s="6" t="s">
        <v>201</v>
      </c>
      <c r="F29" s="6"/>
      <c r="G29" s="6"/>
      <c r="H29" s="17">
        <v>0.26000000000000001</v>
      </c>
      <c r="I29" s="6" t="s">
        <v>100</v>
      </c>
      <c r="J29" s="19">
        <v>0</v>
      </c>
      <c r="K29" s="8">
        <v>0.0011000000000000001</v>
      </c>
      <c r="L29" s="7">
        <v>33676.900000000001</v>
      </c>
      <c r="M29" s="7">
        <v>99.969999999999999</v>
      </c>
      <c r="N29" s="7">
        <v>0</v>
      </c>
      <c r="O29" s="7">
        <v>33.670000000000002</v>
      </c>
      <c r="P29" s="8">
        <v>3.7400000000000002E-06</v>
      </c>
      <c r="Q29" s="8">
        <v>0.00010000000000000001</v>
      </c>
      <c r="R29" s="8">
        <v>0</v>
      </c>
      <c r="S29" s="51"/>
    </row>
    <row r="30" spans="1:19" ht="12.75">
      <c r="A30" s="52"/>
      <c r="B30" s="6" t="s">
        <v>217</v>
      </c>
      <c r="C30" s="17">
        <v>8220816</v>
      </c>
      <c r="D30" s="18" t="s">
        <v>200</v>
      </c>
      <c r="E30" s="6" t="s">
        <v>201</v>
      </c>
      <c r="F30" s="6"/>
      <c r="G30" s="6"/>
      <c r="H30" s="17">
        <v>0.34000000000000002</v>
      </c>
      <c r="I30" s="6" t="s">
        <v>100</v>
      </c>
      <c r="J30" s="19">
        <v>0</v>
      </c>
      <c r="K30" s="8">
        <v>0.0011999999999999999</v>
      </c>
      <c r="L30" s="7">
        <v>32615.540000000001</v>
      </c>
      <c r="M30" s="7">
        <v>99.959999999999994</v>
      </c>
      <c r="N30" s="7">
        <v>0</v>
      </c>
      <c r="O30" s="7">
        <v>32.600000000000001</v>
      </c>
      <c r="P30" s="8">
        <v>3.6200000000000001E-06</v>
      </c>
      <c r="Q30" s="8">
        <v>0.00010000000000000001</v>
      </c>
      <c r="R30" s="8">
        <v>0</v>
      </c>
      <c r="S30" s="51"/>
    </row>
    <row r="31" spans="1:19" ht="12.75">
      <c r="A31" s="52"/>
      <c r="B31" s="6" t="s">
        <v>218</v>
      </c>
      <c r="C31" s="17">
        <v>8221210</v>
      </c>
      <c r="D31" s="18" t="s">
        <v>200</v>
      </c>
      <c r="E31" s="6" t="s">
        <v>201</v>
      </c>
      <c r="F31" s="6"/>
      <c r="G31" s="6"/>
      <c r="H31" s="17">
        <v>0.68000000000000005</v>
      </c>
      <c r="I31" s="6" t="s">
        <v>100</v>
      </c>
      <c r="J31" s="19">
        <v>0</v>
      </c>
      <c r="K31" s="8">
        <v>0.0044999999999999997</v>
      </c>
      <c r="L31" s="7">
        <v>80948.679999999993</v>
      </c>
      <c r="M31" s="7">
        <v>99.689999999999998</v>
      </c>
      <c r="N31" s="7">
        <v>0</v>
      </c>
      <c r="O31" s="7">
        <v>80.700000000000003</v>
      </c>
      <c r="P31" s="8">
        <v>6.7499999999999997E-06</v>
      </c>
      <c r="Q31" s="8">
        <v>0.00029999999999999997</v>
      </c>
      <c r="R31" s="8">
        <v>0</v>
      </c>
      <c r="S31" s="51"/>
    </row>
    <row r="32" spans="1:19" ht="12.75">
      <c r="A32" s="52"/>
      <c r="B32" s="6" t="s">
        <v>219</v>
      </c>
      <c r="C32" s="17">
        <v>8230310</v>
      </c>
      <c r="D32" s="18" t="s">
        <v>200</v>
      </c>
      <c r="E32" s="6" t="s">
        <v>201</v>
      </c>
      <c r="F32" s="6"/>
      <c r="G32" s="6"/>
      <c r="H32" s="17">
        <v>0.92000000000000004</v>
      </c>
      <c r="I32" s="6" t="s">
        <v>100</v>
      </c>
      <c r="J32" s="19">
        <v>0</v>
      </c>
      <c r="K32" s="8">
        <v>0.0064000000000000003</v>
      </c>
      <c r="L32" s="7">
        <v>1069923.25</v>
      </c>
      <c r="M32" s="7">
        <v>99.420000000000002</v>
      </c>
      <c r="N32" s="7">
        <v>0</v>
      </c>
      <c r="O32" s="7">
        <v>1063.72</v>
      </c>
      <c r="P32" s="8">
        <v>0.00010000000000000001</v>
      </c>
      <c r="Q32" s="8">
        <v>0.0038999999999999998</v>
      </c>
      <c r="R32" s="8">
        <v>0.00069999999999999999</v>
      </c>
      <c r="S32" s="51"/>
    </row>
    <row r="33" spans="1:19" ht="12.75">
      <c r="A33" s="52"/>
      <c r="B33" s="6" t="s">
        <v>220</v>
      </c>
      <c r="C33" s="17">
        <v>8220410</v>
      </c>
      <c r="D33" s="18" t="s">
        <v>200</v>
      </c>
      <c r="E33" s="6" t="s">
        <v>201</v>
      </c>
      <c r="F33" s="6"/>
      <c r="G33" s="6"/>
      <c r="H33" s="17">
        <v>0.01</v>
      </c>
      <c r="I33" s="6" t="s">
        <v>100</v>
      </c>
      <c r="J33" s="19">
        <v>0</v>
      </c>
      <c r="K33" s="8">
        <v>0.0073000000000000001</v>
      </c>
      <c r="L33" s="7">
        <v>21398.459999999999</v>
      </c>
      <c r="M33" s="7">
        <v>99.989999999999995</v>
      </c>
      <c r="N33" s="7">
        <v>0</v>
      </c>
      <c r="O33" s="7">
        <v>21.399999999999999</v>
      </c>
      <c r="P33" s="8">
        <v>1.95E-06</v>
      </c>
      <c r="Q33" s="8">
        <v>0.00010000000000000001</v>
      </c>
      <c r="R33" s="8">
        <v>0</v>
      </c>
      <c r="S33" s="51"/>
    </row>
    <row r="34" spans="1:19" ht="12.75">
      <c r="A34" s="52"/>
      <c r="B34" s="6" t="s">
        <v>221</v>
      </c>
      <c r="C34" s="17">
        <v>8220626</v>
      </c>
      <c r="D34" s="18" t="s">
        <v>200</v>
      </c>
      <c r="E34" s="6" t="s">
        <v>201</v>
      </c>
      <c r="F34" s="6"/>
      <c r="G34" s="6"/>
      <c r="H34" s="17">
        <v>0.19</v>
      </c>
      <c r="I34" s="6" t="s">
        <v>100</v>
      </c>
      <c r="J34" s="19">
        <v>0</v>
      </c>
      <c r="K34" s="8">
        <v>0.00050000000000000001</v>
      </c>
      <c r="L34" s="7">
        <v>11229.91</v>
      </c>
      <c r="M34" s="7">
        <v>99.989999999999995</v>
      </c>
      <c r="N34" s="7">
        <v>0</v>
      </c>
      <c r="O34" s="7">
        <v>11.23</v>
      </c>
      <c r="P34" s="8">
        <v>1.1200000000000001E-06</v>
      </c>
      <c r="Q34" s="8">
        <v>0</v>
      </c>
      <c r="R34" s="8">
        <v>0</v>
      </c>
      <c r="S34" s="51"/>
    </row>
    <row r="35" spans="1:19" ht="12.75">
      <c r="A35" s="52"/>
      <c r="B35" s="13" t="s">
        <v>222</v>
      </c>
      <c r="C35" s="14"/>
      <c r="D35" s="21"/>
      <c r="E35" s="13"/>
      <c r="F35" s="13"/>
      <c r="G35" s="13"/>
      <c r="H35" s="14">
        <v>5.9299999999999997</v>
      </c>
      <c r="I35" s="13"/>
      <c r="K35" s="16">
        <v>0.017500000000000002</v>
      </c>
      <c r="L35" s="15">
        <v>120295572.95</v>
      </c>
      <c r="O35" s="15">
        <v>121472.53</v>
      </c>
      <c r="Q35" s="16">
        <v>0.44740000000000002</v>
      </c>
      <c r="R35" s="16">
        <v>0.074399999999999994</v>
      </c>
      <c r="S35" s="51"/>
    </row>
    <row r="36" spans="1:19" ht="12.75">
      <c r="A36" s="52"/>
      <c r="B36" s="6" t="s">
        <v>223</v>
      </c>
      <c r="C36" s="17">
        <v>1180660</v>
      </c>
      <c r="D36" s="18" t="s">
        <v>200</v>
      </c>
      <c r="E36" s="6" t="s">
        <v>201</v>
      </c>
      <c r="F36" s="6"/>
      <c r="G36" s="6"/>
      <c r="H36" s="17">
        <v>9.4299999999999997</v>
      </c>
      <c r="I36" s="6" t="s">
        <v>100</v>
      </c>
      <c r="J36" s="19">
        <v>0.012999999999999999</v>
      </c>
      <c r="K36" s="8">
        <v>0.021700000000000001</v>
      </c>
      <c r="L36" s="7">
        <v>5572342.25</v>
      </c>
      <c r="M36" s="7">
        <v>92.790000000000006</v>
      </c>
      <c r="N36" s="7">
        <v>0</v>
      </c>
      <c r="O36" s="7">
        <v>5170.5799999999999</v>
      </c>
      <c r="P36" s="8">
        <v>0.0011000000000000001</v>
      </c>
      <c r="Q36" s="8">
        <v>0.019</v>
      </c>
      <c r="R36" s="8">
        <v>0.0032000000000000002</v>
      </c>
      <c r="S36" s="51"/>
    </row>
    <row r="37" spans="1:19" ht="12.75">
      <c r="A37" s="52"/>
      <c r="B37" s="6" t="s">
        <v>224</v>
      </c>
      <c r="C37" s="17">
        <v>1155068</v>
      </c>
      <c r="D37" s="18" t="s">
        <v>200</v>
      </c>
      <c r="E37" s="6" t="s">
        <v>201</v>
      </c>
      <c r="F37" s="6"/>
      <c r="G37" s="6"/>
      <c r="H37" s="17">
        <v>1.6499999999999999</v>
      </c>
      <c r="I37" s="6" t="s">
        <v>100</v>
      </c>
      <c r="J37" s="19">
        <v>0.014999999999999999</v>
      </c>
      <c r="K37" s="8">
        <v>0.011900000000000001</v>
      </c>
      <c r="L37" s="7">
        <v>6495300.1100000003</v>
      </c>
      <c r="M37" s="7">
        <v>101</v>
      </c>
      <c r="N37" s="7">
        <v>0</v>
      </c>
      <c r="O37" s="7">
        <v>6560.25</v>
      </c>
      <c r="P37" s="8">
        <v>0.00040000000000000002</v>
      </c>
      <c r="Q37" s="8">
        <v>0.024199999999999999</v>
      </c>
      <c r="R37" s="8">
        <v>0.0040000000000000001</v>
      </c>
      <c r="S37" s="51"/>
    </row>
    <row r="38" spans="1:19" ht="12.75">
      <c r="A38" s="52"/>
      <c r="B38" s="6" t="s">
        <v>225</v>
      </c>
      <c r="C38" s="17">
        <v>1160985</v>
      </c>
      <c r="D38" s="18" t="s">
        <v>200</v>
      </c>
      <c r="E38" s="6" t="s">
        <v>201</v>
      </c>
      <c r="F38" s="6"/>
      <c r="G38" s="6"/>
      <c r="H38" s="17">
        <v>7.7199999999999998</v>
      </c>
      <c r="I38" s="6" t="s">
        <v>100</v>
      </c>
      <c r="J38" s="19">
        <v>0.01</v>
      </c>
      <c r="K38" s="8">
        <v>0.0201</v>
      </c>
      <c r="L38" s="7">
        <v>7841767.6799999997</v>
      </c>
      <c r="M38" s="7">
        <v>92.629999999999995</v>
      </c>
      <c r="N38" s="7">
        <v>0</v>
      </c>
      <c r="O38" s="7">
        <v>7263.8299999999999</v>
      </c>
      <c r="P38" s="8">
        <v>0.00029999999999999997</v>
      </c>
      <c r="Q38" s="8">
        <v>0.026800000000000001</v>
      </c>
      <c r="R38" s="8">
        <v>0.0044000000000000003</v>
      </c>
      <c r="S38" s="51"/>
    </row>
    <row r="39" spans="1:19" ht="12.75">
      <c r="A39" s="52"/>
      <c r="B39" s="6" t="s">
        <v>226</v>
      </c>
      <c r="C39" s="17">
        <v>1125400</v>
      </c>
      <c r="D39" s="18" t="s">
        <v>200</v>
      </c>
      <c r="E39" s="6" t="s">
        <v>201</v>
      </c>
      <c r="F39" s="6"/>
      <c r="G39" s="6"/>
      <c r="H39" s="17">
        <v>13.710000000000001</v>
      </c>
      <c r="I39" s="6" t="s">
        <v>100</v>
      </c>
      <c r="J39" s="19">
        <v>0.055</v>
      </c>
      <c r="K39" s="8">
        <v>0.027400000000000001</v>
      </c>
      <c r="L39" s="7">
        <v>6130148.7999999998</v>
      </c>
      <c r="M39" s="7">
        <v>142.75</v>
      </c>
      <c r="N39" s="7">
        <v>0</v>
      </c>
      <c r="O39" s="7">
        <v>8750.7900000000009</v>
      </c>
      <c r="P39" s="8">
        <v>0.00029999999999999997</v>
      </c>
      <c r="Q39" s="8">
        <v>0.032199999999999999</v>
      </c>
      <c r="R39" s="8">
        <v>0.0054000000000000003</v>
      </c>
      <c r="S39" s="51"/>
    </row>
    <row r="40" spans="1:19" ht="12.75">
      <c r="A40" s="52"/>
      <c r="B40" s="6" t="s">
        <v>227</v>
      </c>
      <c r="C40" s="17">
        <v>1174697</v>
      </c>
      <c r="D40" s="18" t="s">
        <v>200</v>
      </c>
      <c r="E40" s="6" t="s">
        <v>201</v>
      </c>
      <c r="F40" s="6"/>
      <c r="G40" s="6"/>
      <c r="H40" s="17">
        <v>3.8799999999999999</v>
      </c>
      <c r="I40" s="6" t="s">
        <v>100</v>
      </c>
      <c r="J40" s="19">
        <v>0.0050000000000000001</v>
      </c>
      <c r="K40" s="8">
        <v>0.016400000000000001</v>
      </c>
      <c r="L40" s="7">
        <v>9702030.3900000006</v>
      </c>
      <c r="M40" s="7">
        <v>95.760000000000005</v>
      </c>
      <c r="N40" s="7">
        <v>0</v>
      </c>
      <c r="O40" s="7">
        <v>9290.6599999999999</v>
      </c>
      <c r="P40" s="8">
        <v>0.00069999999999999999</v>
      </c>
      <c r="Q40" s="8">
        <v>0.034200000000000001</v>
      </c>
      <c r="R40" s="8">
        <v>0.0057000000000000002</v>
      </c>
      <c r="S40" s="51"/>
    </row>
    <row r="41" spans="1:19" ht="12.75">
      <c r="A41" s="52"/>
      <c r="B41" s="6" t="s">
        <v>228</v>
      </c>
      <c r="C41" s="17">
        <v>1126747</v>
      </c>
      <c r="D41" s="18" t="s">
        <v>200</v>
      </c>
      <c r="E41" s="6" t="s">
        <v>201</v>
      </c>
      <c r="F41" s="6"/>
      <c r="G41" s="6"/>
      <c r="H41" s="17">
        <v>1</v>
      </c>
      <c r="I41" s="6" t="s">
        <v>100</v>
      </c>
      <c r="J41" s="19">
        <v>0.042500000000000003</v>
      </c>
      <c r="K41" s="8">
        <v>0.0076</v>
      </c>
      <c r="L41" s="7">
        <v>2195293.21</v>
      </c>
      <c r="M41" s="7">
        <v>103.47</v>
      </c>
      <c r="N41" s="7">
        <v>0</v>
      </c>
      <c r="O41" s="7">
        <v>2271.4699999999998</v>
      </c>
      <c r="P41" s="8">
        <v>0.00020000000000000001</v>
      </c>
      <c r="Q41" s="8">
        <v>0.0083999999999999995</v>
      </c>
      <c r="R41" s="8">
        <v>0.0014</v>
      </c>
      <c r="S41" s="51"/>
    </row>
    <row r="42" spans="1:19" ht="12.75">
      <c r="A42" s="52"/>
      <c r="B42" s="6" t="s">
        <v>229</v>
      </c>
      <c r="C42" s="17">
        <v>1139344</v>
      </c>
      <c r="D42" s="18" t="s">
        <v>200</v>
      </c>
      <c r="E42" s="6" t="s">
        <v>201</v>
      </c>
      <c r="F42" s="6"/>
      <c r="G42" s="6"/>
      <c r="H42" s="17">
        <v>4.8099999999999996</v>
      </c>
      <c r="I42" s="6" t="s">
        <v>100</v>
      </c>
      <c r="J42" s="19">
        <v>0.02</v>
      </c>
      <c r="K42" s="8">
        <v>0.0172</v>
      </c>
      <c r="L42" s="7">
        <v>5069869.1100000003</v>
      </c>
      <c r="M42" s="7">
        <v>101.31999999999999</v>
      </c>
      <c r="N42" s="7">
        <v>0</v>
      </c>
      <c r="O42" s="7">
        <v>5136.79</v>
      </c>
      <c r="P42" s="8">
        <v>0.00029999999999999997</v>
      </c>
      <c r="Q42" s="8">
        <v>0.0189</v>
      </c>
      <c r="R42" s="8">
        <v>0.0030999999999999999</v>
      </c>
      <c r="S42" s="51"/>
    </row>
    <row r="43" spans="1:19" ht="12.75">
      <c r="A43" s="52"/>
      <c r="B43" s="6" t="s">
        <v>230</v>
      </c>
      <c r="C43" s="17">
        <v>1162668</v>
      </c>
      <c r="D43" s="18" t="s">
        <v>200</v>
      </c>
      <c r="E43" s="6" t="s">
        <v>201</v>
      </c>
      <c r="F43" s="6"/>
      <c r="G43" s="6"/>
      <c r="H43" s="17">
        <v>3.0499999999999998</v>
      </c>
      <c r="I43" s="6" t="s">
        <v>100</v>
      </c>
      <c r="J43" s="19">
        <v>0.0050000000000000001</v>
      </c>
      <c r="K43" s="8">
        <v>0.0152</v>
      </c>
      <c r="L43" s="7">
        <v>5243363.1399999997</v>
      </c>
      <c r="M43" s="7">
        <v>97.400000000000006</v>
      </c>
      <c r="N43" s="7">
        <v>0</v>
      </c>
      <c r="O43" s="7">
        <v>5107.04</v>
      </c>
      <c r="P43" s="8">
        <v>0.00029999999999999997</v>
      </c>
      <c r="Q43" s="8">
        <v>0.018800000000000001</v>
      </c>
      <c r="R43" s="8">
        <v>0.0030999999999999999</v>
      </c>
      <c r="S43" s="51"/>
    </row>
    <row r="44" spans="1:19" ht="12.75">
      <c r="A44" s="52"/>
      <c r="B44" s="6" t="s">
        <v>231</v>
      </c>
      <c r="C44" s="17">
        <v>1166180</v>
      </c>
      <c r="D44" s="18" t="s">
        <v>200</v>
      </c>
      <c r="E44" s="6" t="s">
        <v>201</v>
      </c>
      <c r="F44" s="6"/>
      <c r="G44" s="6"/>
      <c r="H44" s="17">
        <v>13.35</v>
      </c>
      <c r="I44" s="6" t="s">
        <v>100</v>
      </c>
      <c r="J44" s="19">
        <v>0.014999999999999999</v>
      </c>
      <c r="K44" s="8">
        <v>0.0263</v>
      </c>
      <c r="L44" s="7">
        <v>11997907.310000001</v>
      </c>
      <c r="M44" s="7">
        <v>87.219999999999999</v>
      </c>
      <c r="N44" s="7">
        <v>0</v>
      </c>
      <c r="O44" s="7">
        <v>10464.57</v>
      </c>
      <c r="P44" s="8">
        <v>0.00069999999999999999</v>
      </c>
      <c r="Q44" s="8">
        <v>0.0385</v>
      </c>
      <c r="R44" s="8">
        <v>0.0064000000000000003</v>
      </c>
      <c r="S44" s="51"/>
    </row>
    <row r="45" spans="1:19" ht="12.75">
      <c r="A45" s="52"/>
      <c r="B45" s="6" t="s">
        <v>232</v>
      </c>
      <c r="C45" s="17">
        <v>1158104</v>
      </c>
      <c r="D45" s="18" t="s">
        <v>200</v>
      </c>
      <c r="E45" s="6" t="s">
        <v>201</v>
      </c>
      <c r="F45" s="6"/>
      <c r="G45" s="6"/>
      <c r="H45" s="17">
        <v>0.33000000000000002</v>
      </c>
      <c r="I45" s="6" t="s">
        <v>100</v>
      </c>
      <c r="J45" s="19">
        <v>0.0074999999999999997</v>
      </c>
      <c r="K45" s="8">
        <v>0.0016000000000000001</v>
      </c>
      <c r="L45" s="7">
        <v>68745.520000000004</v>
      </c>
      <c r="M45" s="7">
        <v>100.7</v>
      </c>
      <c r="N45" s="7">
        <v>0</v>
      </c>
      <c r="O45" s="7">
        <v>69.230000000000004</v>
      </c>
      <c r="P45" s="8">
        <v>4.4399999999999998E-06</v>
      </c>
      <c r="Q45" s="8">
        <v>0.00029999999999999997</v>
      </c>
      <c r="R45" s="8">
        <v>0</v>
      </c>
      <c r="S45" s="51"/>
    </row>
    <row r="46" spans="1:19" ht="12.75">
      <c r="A46" s="52"/>
      <c r="B46" s="6" t="s">
        <v>233</v>
      </c>
      <c r="C46" s="17">
        <v>1167105</v>
      </c>
      <c r="D46" s="18" t="s">
        <v>200</v>
      </c>
      <c r="E46" s="6" t="s">
        <v>201</v>
      </c>
      <c r="F46" s="6"/>
      <c r="G46" s="6"/>
      <c r="H46" s="17">
        <v>1.3300000000000001</v>
      </c>
      <c r="I46" s="6" t="s">
        <v>100</v>
      </c>
      <c r="J46" s="19">
        <v>0.0015</v>
      </c>
      <c r="K46" s="8">
        <v>0.010200000000000001</v>
      </c>
      <c r="L46" s="7">
        <v>16430383.119999999</v>
      </c>
      <c r="M46" s="7">
        <v>98.950000000000003</v>
      </c>
      <c r="N46" s="7">
        <v>0</v>
      </c>
      <c r="O46" s="7">
        <v>16257.860000000001</v>
      </c>
      <c r="P46" s="8">
        <v>0.00080000000000000004</v>
      </c>
      <c r="Q46" s="8">
        <v>0.059900000000000002</v>
      </c>
      <c r="R46" s="8">
        <v>0.01</v>
      </c>
      <c r="S46" s="51"/>
    </row>
    <row r="47" spans="1:19" ht="12.75">
      <c r="A47" s="52"/>
      <c r="B47" s="6" t="s">
        <v>234</v>
      </c>
      <c r="C47" s="17">
        <v>1150879</v>
      </c>
      <c r="D47" s="18" t="s">
        <v>200</v>
      </c>
      <c r="E47" s="6" t="s">
        <v>201</v>
      </c>
      <c r="F47" s="6"/>
      <c r="G47" s="6"/>
      <c r="H47" s="17">
        <v>6.0599999999999996</v>
      </c>
      <c r="I47" s="6" t="s">
        <v>100</v>
      </c>
      <c r="J47" s="19">
        <v>0.022499999999999999</v>
      </c>
      <c r="K47" s="8">
        <v>0.0184</v>
      </c>
      <c r="L47" s="7">
        <v>606746.25</v>
      </c>
      <c r="M47" s="7">
        <v>103.59999999999999</v>
      </c>
      <c r="N47" s="7">
        <v>0</v>
      </c>
      <c r="O47" s="7">
        <v>628.59000000000003</v>
      </c>
      <c r="P47" s="8">
        <v>3.5479999999999999E-05</v>
      </c>
      <c r="Q47" s="8">
        <v>0.0023</v>
      </c>
      <c r="R47" s="8">
        <v>0.00040000000000000002</v>
      </c>
      <c r="S47" s="51"/>
    </row>
    <row r="48" spans="1:19" ht="12.75">
      <c r="A48" s="52"/>
      <c r="B48" s="6" t="s">
        <v>235</v>
      </c>
      <c r="C48" s="17">
        <v>1175777</v>
      </c>
      <c r="D48" s="18" t="s">
        <v>200</v>
      </c>
      <c r="E48" s="6" t="s">
        <v>201</v>
      </c>
      <c r="F48" s="6"/>
      <c r="G48" s="6"/>
      <c r="H48" s="17">
        <v>2.5699999999999998</v>
      </c>
      <c r="I48" s="6" t="s">
        <v>100</v>
      </c>
      <c r="J48" s="19">
        <v>0.0040000000000000001</v>
      </c>
      <c r="K48" s="8">
        <v>0.0147</v>
      </c>
      <c r="L48" s="7">
        <v>11802787.44</v>
      </c>
      <c r="M48" s="7">
        <v>97.459999999999994</v>
      </c>
      <c r="N48" s="7">
        <v>0</v>
      </c>
      <c r="O48" s="7">
        <v>11503</v>
      </c>
      <c r="P48" s="8">
        <v>0.0011000000000000001</v>
      </c>
      <c r="Q48" s="8">
        <v>0.0424</v>
      </c>
      <c r="R48" s="8">
        <v>0.0070000000000000001</v>
      </c>
      <c r="S48" s="51"/>
    </row>
    <row r="49" spans="1:19" ht="12.75">
      <c r="A49" s="52"/>
      <c r="B49" s="6" t="s">
        <v>236</v>
      </c>
      <c r="C49" s="17">
        <v>1141225</v>
      </c>
      <c r="D49" s="18" t="s">
        <v>200</v>
      </c>
      <c r="E49" s="6" t="s">
        <v>201</v>
      </c>
      <c r="F49" s="6"/>
      <c r="G49" s="6"/>
      <c r="H49" s="17">
        <v>0.67000000000000004</v>
      </c>
      <c r="I49" s="6" t="s">
        <v>100</v>
      </c>
      <c r="J49" s="19">
        <v>0.012500000000000001</v>
      </c>
      <c r="K49" s="8">
        <v>0.0035999999999999999</v>
      </c>
      <c r="L49" s="7">
        <v>775611.18000000005</v>
      </c>
      <c r="M49" s="7">
        <v>101.01000000000001</v>
      </c>
      <c r="N49" s="7">
        <v>0</v>
      </c>
      <c r="O49" s="7">
        <v>783.44000000000005</v>
      </c>
      <c r="P49" s="8">
        <v>4.9200000000000003E-05</v>
      </c>
      <c r="Q49" s="8">
        <v>0.0028999999999999998</v>
      </c>
      <c r="R49" s="8">
        <v>0.00050000000000000001</v>
      </c>
      <c r="S49" s="51"/>
    </row>
    <row r="50" spans="1:19" ht="12.75">
      <c r="A50" s="52"/>
      <c r="B50" s="6" t="s">
        <v>237</v>
      </c>
      <c r="C50" s="17">
        <v>1184076</v>
      </c>
      <c r="D50" s="18" t="s">
        <v>200</v>
      </c>
      <c r="E50" s="6" t="s">
        <v>201</v>
      </c>
      <c r="F50" s="6"/>
      <c r="G50" s="6"/>
      <c r="H50" s="17">
        <v>20.489999999999998</v>
      </c>
      <c r="I50" s="6" t="s">
        <v>100</v>
      </c>
      <c r="J50" s="19">
        <v>0.028000000000000001</v>
      </c>
      <c r="K50" s="8">
        <v>0.031699999999999999</v>
      </c>
      <c r="L50" s="7">
        <v>2543603.7200000002</v>
      </c>
      <c r="M50" s="7">
        <v>93.230000000000004</v>
      </c>
      <c r="N50" s="7">
        <v>0</v>
      </c>
      <c r="O50" s="7">
        <v>2371.4000000000001</v>
      </c>
      <c r="P50" s="8">
        <v>0.0011000000000000001</v>
      </c>
      <c r="Q50" s="8">
        <v>0.0086999999999999994</v>
      </c>
      <c r="R50" s="8">
        <v>0.0015</v>
      </c>
      <c r="S50" s="51"/>
    </row>
    <row r="51" spans="1:19" ht="12.75">
      <c r="A51" s="52"/>
      <c r="B51" s="6" t="s">
        <v>238</v>
      </c>
      <c r="C51" s="17">
        <v>1130848</v>
      </c>
      <c r="D51" s="18" t="s">
        <v>200</v>
      </c>
      <c r="E51" s="6" t="s">
        <v>201</v>
      </c>
      <c r="F51" s="6"/>
      <c r="G51" s="6"/>
      <c r="H51" s="17">
        <v>1.96</v>
      </c>
      <c r="I51" s="6" t="s">
        <v>100</v>
      </c>
      <c r="J51" s="19">
        <v>0.037499999999999999</v>
      </c>
      <c r="K51" s="8">
        <v>0.0137</v>
      </c>
      <c r="L51" s="7">
        <v>20101615.710000001</v>
      </c>
      <c r="M51" s="7">
        <v>104.66</v>
      </c>
      <c r="N51" s="7">
        <v>0</v>
      </c>
      <c r="O51" s="7">
        <v>21038.349999999999</v>
      </c>
      <c r="P51" s="8">
        <v>0.00089999999999999998</v>
      </c>
      <c r="Q51" s="8">
        <v>0.077499999999999999</v>
      </c>
      <c r="R51" s="8">
        <v>0.0129</v>
      </c>
      <c r="S51" s="51"/>
    </row>
    <row r="52" spans="1:19" ht="12.75">
      <c r="A52" s="52"/>
      <c r="B52" s="6" t="s">
        <v>239</v>
      </c>
      <c r="C52" s="17">
        <v>1140193</v>
      </c>
      <c r="D52" s="18" t="s">
        <v>200</v>
      </c>
      <c r="E52" s="6" t="s">
        <v>201</v>
      </c>
      <c r="F52" s="6"/>
      <c r="G52" s="6"/>
      <c r="H52" s="17">
        <v>17.210000000000001</v>
      </c>
      <c r="I52" s="6" t="s">
        <v>100</v>
      </c>
      <c r="J52" s="19">
        <v>0.037499999999999999</v>
      </c>
      <c r="K52" s="8">
        <v>0.0298</v>
      </c>
      <c r="L52" s="7">
        <v>5751732.4299999997</v>
      </c>
      <c r="M52" s="7">
        <v>113.40000000000001</v>
      </c>
      <c r="N52" s="7">
        <v>0</v>
      </c>
      <c r="O52" s="7">
        <v>6522.46</v>
      </c>
      <c r="P52" s="8">
        <v>0.00020000000000000001</v>
      </c>
      <c r="Q52" s="8">
        <v>0.024</v>
      </c>
      <c r="R52" s="8">
        <v>0.0040000000000000001</v>
      </c>
      <c r="S52" s="51"/>
    </row>
    <row r="53" spans="1:19" ht="12.75">
      <c r="A53" s="52"/>
      <c r="B53" s="6" t="s">
        <v>240</v>
      </c>
      <c r="C53" s="17">
        <v>1135557</v>
      </c>
      <c r="D53" s="18" t="s">
        <v>200</v>
      </c>
      <c r="E53" s="6" t="s">
        <v>201</v>
      </c>
      <c r="F53" s="6"/>
      <c r="G53" s="6"/>
      <c r="H53" s="17">
        <v>3.3199999999999998</v>
      </c>
      <c r="I53" s="6" t="s">
        <v>100</v>
      </c>
      <c r="J53" s="19">
        <v>0.017500000000000002</v>
      </c>
      <c r="K53" s="8">
        <v>0.015400000000000001</v>
      </c>
      <c r="L53" s="7">
        <v>619997.01000000001</v>
      </c>
      <c r="M53" s="7">
        <v>101.7</v>
      </c>
      <c r="N53" s="7">
        <v>0</v>
      </c>
      <c r="O53" s="7">
        <v>630.53999999999996</v>
      </c>
      <c r="P53" s="8">
        <v>3.2410000000000003E-05</v>
      </c>
      <c r="Q53" s="8">
        <v>0.0023</v>
      </c>
      <c r="R53" s="8">
        <v>0.00040000000000000002</v>
      </c>
      <c r="S53" s="51"/>
    </row>
    <row r="54" spans="1:19" ht="12.75">
      <c r="A54" s="52"/>
      <c r="B54" s="6" t="s">
        <v>241</v>
      </c>
      <c r="C54" s="17">
        <v>1099456</v>
      </c>
      <c r="D54" s="18" t="s">
        <v>200</v>
      </c>
      <c r="E54" s="6" t="s">
        <v>201</v>
      </c>
      <c r="F54" s="6"/>
      <c r="G54" s="6"/>
      <c r="H54" s="17">
        <v>4.0899999999999999</v>
      </c>
      <c r="I54" s="6" t="s">
        <v>100</v>
      </c>
      <c r="J54" s="19">
        <v>0.0625</v>
      </c>
      <c r="K54" s="8">
        <v>0.0166</v>
      </c>
      <c r="L54" s="7">
        <v>1346328.5800000001</v>
      </c>
      <c r="M54" s="7">
        <v>122.68000000000001</v>
      </c>
      <c r="N54" s="7">
        <v>0</v>
      </c>
      <c r="O54" s="7">
        <v>1651.6800000000001</v>
      </c>
      <c r="P54" s="8">
        <v>0.00010000000000000001</v>
      </c>
      <c r="Q54" s="8">
        <v>0.0061000000000000004</v>
      </c>
      <c r="R54" s="8">
        <v>0.001</v>
      </c>
      <c r="S54" s="51"/>
    </row>
    <row r="55" spans="1:19" ht="12.75">
      <c r="A55" s="52"/>
      <c r="B55" s="13" t="s">
        <v>242</v>
      </c>
      <c r="C55" s="14"/>
      <c r="D55" s="21"/>
      <c r="E55" s="13"/>
      <c r="F55" s="13"/>
      <c r="G55" s="13"/>
      <c r="H55" s="14">
        <v>6.3600000000000003</v>
      </c>
      <c r="I55" s="13"/>
      <c r="K55" s="16">
        <v>0.0070000000000000001</v>
      </c>
      <c r="L55" s="15">
        <v>27316620.82</v>
      </c>
      <c r="O55" s="15">
        <v>27181.169999999998</v>
      </c>
      <c r="Q55" s="16">
        <v>0.1001</v>
      </c>
      <c r="R55" s="16">
        <v>0.0166</v>
      </c>
      <c r="S55" s="51"/>
    </row>
    <row r="56" spans="1:19" ht="12.75">
      <c r="A56" s="52"/>
      <c r="B56" s="6" t="s">
        <v>243</v>
      </c>
      <c r="C56" s="17">
        <v>1141795</v>
      </c>
      <c r="D56" s="18" t="s">
        <v>200</v>
      </c>
      <c r="E56" s="6" t="s">
        <v>201</v>
      </c>
      <c r="F56" s="6"/>
      <c r="G56" s="6"/>
      <c r="H56" s="17">
        <v>4.1200000000000001</v>
      </c>
      <c r="I56" s="6" t="s">
        <v>100</v>
      </c>
      <c r="J56" s="19">
        <v>0.0038</v>
      </c>
      <c r="K56" s="8">
        <v>0.0067999999999999996</v>
      </c>
      <c r="L56" s="7">
        <v>13119982.539999999</v>
      </c>
      <c r="M56" s="7">
        <v>99.790000000000006</v>
      </c>
      <c r="N56" s="7">
        <v>0</v>
      </c>
      <c r="O56" s="7">
        <v>13092.43</v>
      </c>
      <c r="P56" s="8">
        <v>0.00059999999999999995</v>
      </c>
      <c r="Q56" s="8">
        <v>0.0482</v>
      </c>
      <c r="R56" s="8">
        <v>0.0080000000000000002</v>
      </c>
      <c r="S56" s="51"/>
    </row>
    <row r="57" spans="1:19" ht="12.75">
      <c r="A57" s="52"/>
      <c r="B57" s="6" t="s">
        <v>244</v>
      </c>
      <c r="C57" s="17">
        <v>1166552</v>
      </c>
      <c r="D57" s="18" t="s">
        <v>200</v>
      </c>
      <c r="E57" s="6" t="s">
        <v>201</v>
      </c>
      <c r="F57" s="6"/>
      <c r="G57" s="6"/>
      <c r="H57" s="17">
        <v>8.4399999999999995</v>
      </c>
      <c r="I57" s="6" t="s">
        <v>100</v>
      </c>
      <c r="J57" s="19">
        <v>0</v>
      </c>
      <c r="K57" s="8">
        <v>0.0071999999999999998</v>
      </c>
      <c r="L57" s="7">
        <v>14196638.279999999</v>
      </c>
      <c r="M57" s="7">
        <v>99.239999999999995</v>
      </c>
      <c r="N57" s="7">
        <v>0</v>
      </c>
      <c r="O57" s="7">
        <v>14088.74</v>
      </c>
      <c r="P57" s="8">
        <v>0.00080000000000000004</v>
      </c>
      <c r="Q57" s="8">
        <v>0.051900000000000002</v>
      </c>
      <c r="R57" s="8">
        <v>0.0086</v>
      </c>
      <c r="S57" s="51"/>
    </row>
    <row r="58" spans="1:19" ht="12.75">
      <c r="A58" s="52"/>
      <c r="B58" s="13" t="s">
        <v>245</v>
      </c>
      <c r="C58" s="14"/>
      <c r="D58" s="21"/>
      <c r="E58" s="13"/>
      <c r="F58" s="13"/>
      <c r="G58" s="13"/>
      <c r="I58" s="13"/>
      <c r="L58" s="15">
        <v>0</v>
      </c>
      <c r="O58" s="15">
        <v>0</v>
      </c>
      <c r="Q58" s="16">
        <v>0</v>
      </c>
      <c r="R58" s="16">
        <v>0</v>
      </c>
      <c r="S58" s="51"/>
    </row>
    <row r="59" spans="1:19" ht="12.75">
      <c r="A59" s="52"/>
      <c r="B59" s="3" t="s">
        <v>190</v>
      </c>
      <c r="C59" s="12"/>
      <c r="D59" s="20"/>
      <c r="E59" s="3"/>
      <c r="F59" s="3"/>
      <c r="G59" s="3"/>
      <c r="H59" s="12">
        <v>5.2000000000000002</v>
      </c>
      <c r="I59" s="3"/>
      <c r="K59" s="10">
        <v>0.085300000000000001</v>
      </c>
      <c r="L59" s="9">
        <v>10421314.09</v>
      </c>
      <c r="O59" s="9">
        <v>1990.8499999999999</v>
      </c>
      <c r="Q59" s="10">
        <v>0.0073000000000000001</v>
      </c>
      <c r="R59" s="10">
        <v>0.0011999999999999999</v>
      </c>
      <c r="S59" s="51"/>
    </row>
    <row r="60" spans="1:19" ht="12.75">
      <c r="A60" s="52"/>
      <c r="B60" s="13" t="s">
        <v>246</v>
      </c>
      <c r="C60" s="14"/>
      <c r="D60" s="21"/>
      <c r="E60" s="13"/>
      <c r="F60" s="13"/>
      <c r="G60" s="13"/>
      <c r="H60" s="14">
        <v>8.0600000000000005</v>
      </c>
      <c r="I60" s="13"/>
      <c r="K60" s="16">
        <v>0.029499999999999998</v>
      </c>
      <c r="L60" s="15">
        <v>101637.05</v>
      </c>
      <c r="O60" s="15">
        <v>325.19</v>
      </c>
      <c r="Q60" s="16">
        <v>0.0011999999999999999</v>
      </c>
      <c r="R60" s="16">
        <v>0.00020000000000000001</v>
      </c>
      <c r="S60" s="51"/>
    </row>
    <row r="61" spans="1:19" ht="12.75">
      <c r="A61" s="52"/>
      <c r="B61" s="6" t="s">
        <v>247</v>
      </c>
      <c r="C61" s="17" t="s">
        <v>248</v>
      </c>
      <c r="D61" s="18" t="s">
        <v>249</v>
      </c>
      <c r="E61" s="6" t="s">
        <v>250</v>
      </c>
      <c r="F61" s="6" t="s">
        <v>251</v>
      </c>
      <c r="G61" s="6"/>
      <c r="H61" s="17">
        <v>16.02</v>
      </c>
      <c r="I61" s="6" t="s">
        <v>44</v>
      </c>
      <c r="J61" s="19">
        <v>0</v>
      </c>
      <c r="K61" s="8">
        <v>0.036900000000000002</v>
      </c>
      <c r="L61" s="7">
        <v>4150.9099999999999</v>
      </c>
      <c r="M61" s="7">
        <v>107.87000000000001</v>
      </c>
      <c r="N61" s="7">
        <v>0</v>
      </c>
      <c r="O61" s="7">
        <v>14.220000000000001</v>
      </c>
      <c r="P61" s="8">
        <v>4.1500000000000001E-06</v>
      </c>
      <c r="Q61" s="8">
        <v>0.00010000000000000001</v>
      </c>
      <c r="R61" s="8">
        <v>0</v>
      </c>
      <c r="S61" s="51"/>
    </row>
    <row r="62" spans="1:19" ht="12.75">
      <c r="A62" s="52"/>
      <c r="B62" s="6" t="s">
        <v>252</v>
      </c>
      <c r="C62" s="17" t="s">
        <v>253</v>
      </c>
      <c r="D62" s="18" t="s">
        <v>254</v>
      </c>
      <c r="E62" s="6" t="s">
        <v>250</v>
      </c>
      <c r="F62" s="6" t="s">
        <v>251</v>
      </c>
      <c r="G62" s="6"/>
      <c r="H62" s="17">
        <v>14.109999999999999</v>
      </c>
      <c r="I62" s="6" t="s">
        <v>44</v>
      </c>
      <c r="J62" s="19">
        <v>0.044999999999999998</v>
      </c>
      <c r="K62" s="8">
        <v>0.036299999999999999</v>
      </c>
      <c r="L62" s="7">
        <v>3856.5500000000002</v>
      </c>
      <c r="M62" s="7">
        <v>113.86</v>
      </c>
      <c r="N62" s="7">
        <v>0</v>
      </c>
      <c r="O62" s="7">
        <v>13.949999999999999</v>
      </c>
      <c r="P62" s="8">
        <v>2.2699999999999999E-06</v>
      </c>
      <c r="Q62" s="8">
        <v>0.00010000000000000001</v>
      </c>
      <c r="R62" s="8">
        <v>0</v>
      </c>
      <c r="S62" s="51"/>
    </row>
    <row r="63" spans="1:19" ht="12.75">
      <c r="A63" s="52"/>
      <c r="B63" s="6" t="s">
        <v>255</v>
      </c>
      <c r="C63" s="17" t="s">
        <v>256</v>
      </c>
      <c r="D63" s="18" t="s">
        <v>254</v>
      </c>
      <c r="E63" s="6" t="s">
        <v>250</v>
      </c>
      <c r="F63" s="6" t="s">
        <v>251</v>
      </c>
      <c r="G63" s="6"/>
      <c r="H63" s="17">
        <v>7.3899999999999997</v>
      </c>
      <c r="I63" s="6" t="s">
        <v>44</v>
      </c>
      <c r="J63" s="19">
        <v>0.0275</v>
      </c>
      <c r="K63" s="8">
        <v>0.028799999999999999</v>
      </c>
      <c r="L63" s="7">
        <v>93629.580000000002</v>
      </c>
      <c r="M63" s="7">
        <v>99.879999999999995</v>
      </c>
      <c r="N63" s="7">
        <v>0</v>
      </c>
      <c r="O63" s="7">
        <v>297.01999999999998</v>
      </c>
      <c r="P63" s="8">
        <v>4.6810000000000001E-05</v>
      </c>
      <c r="Q63" s="8">
        <v>0.0011000000000000001</v>
      </c>
      <c r="R63" s="8">
        <v>0.00020000000000000001</v>
      </c>
      <c r="S63" s="51"/>
    </row>
    <row r="64" spans="1:19" ht="12.75">
      <c r="A64" s="52"/>
      <c r="B64" s="13" t="s">
        <v>257</v>
      </c>
      <c r="C64" s="14"/>
      <c r="D64" s="21"/>
      <c r="E64" s="13"/>
      <c r="F64" s="13"/>
      <c r="G64" s="13"/>
      <c r="H64" s="14">
        <v>4.6500000000000004</v>
      </c>
      <c r="I64" s="13"/>
      <c r="K64" s="16">
        <v>0.096299999999999997</v>
      </c>
      <c r="L64" s="15">
        <v>10319677.039999999</v>
      </c>
      <c r="O64" s="15">
        <v>1665.6700000000001</v>
      </c>
      <c r="Q64" s="16">
        <v>0.0061000000000000004</v>
      </c>
      <c r="R64" s="16">
        <v>0.001</v>
      </c>
      <c r="S64" s="51"/>
    </row>
    <row r="65" spans="1:19" ht="12.75">
      <c r="A65" s="52"/>
      <c r="B65" s="6" t="s">
        <v>258</v>
      </c>
      <c r="C65" s="17" t="s">
        <v>259</v>
      </c>
      <c r="D65" s="18" t="s">
        <v>260</v>
      </c>
      <c r="E65" s="6" t="s">
        <v>261</v>
      </c>
      <c r="F65" s="6" t="s">
        <v>251</v>
      </c>
      <c r="G65" s="6"/>
      <c r="H65" s="17">
        <v>2.3300000000000001</v>
      </c>
      <c r="I65" s="6" t="s">
        <v>65</v>
      </c>
      <c r="J65" s="19">
        <v>0.063</v>
      </c>
      <c r="K65" s="8">
        <v>0.064600000000000005</v>
      </c>
      <c r="L65" s="7">
        <v>748607.94999999995</v>
      </c>
      <c r="M65" s="7">
        <v>101.87000000000001</v>
      </c>
      <c r="N65" s="7">
        <v>0</v>
      </c>
      <c r="O65" s="7">
        <v>31.949999999999999</v>
      </c>
      <c r="P65" s="8">
        <v>1.5319999999999999E-05</v>
      </c>
      <c r="Q65" s="8">
        <v>0.00010000000000000001</v>
      </c>
      <c r="R65" s="8">
        <v>0</v>
      </c>
      <c r="S65" s="51"/>
    </row>
    <row r="66" spans="1:19" ht="12.75">
      <c r="A66" s="52"/>
      <c r="B66" s="6" t="s">
        <v>262</v>
      </c>
      <c r="C66" s="17" t="s">
        <v>263</v>
      </c>
      <c r="D66" s="18" t="s">
        <v>254</v>
      </c>
      <c r="E66" s="6" t="s">
        <v>264</v>
      </c>
      <c r="F66" s="6" t="s">
        <v>251</v>
      </c>
      <c r="G66" s="6"/>
      <c r="H66" s="17">
        <v>3.4199999999999999</v>
      </c>
      <c r="I66" s="6" t="s">
        <v>100</v>
      </c>
      <c r="J66" s="19">
        <v>0</v>
      </c>
      <c r="K66" s="8">
        <v>0.084099999999999994</v>
      </c>
      <c r="L66" s="7">
        <v>4170.7200000000003</v>
      </c>
      <c r="M66" s="7">
        <v>9169.6000000000004</v>
      </c>
      <c r="N66" s="7">
        <v>0</v>
      </c>
      <c r="O66" s="7">
        <v>382.44</v>
      </c>
      <c r="P66" s="8">
        <v>0</v>
      </c>
      <c r="Q66" s="8">
        <v>0.0014</v>
      </c>
      <c r="R66" s="8">
        <v>0.00020000000000000001</v>
      </c>
      <c r="S66" s="51"/>
    </row>
    <row r="67" spans="1:19" ht="12.75">
      <c r="A67" s="52"/>
      <c r="B67" s="6" t="s">
        <v>265</v>
      </c>
      <c r="C67" s="17" t="s">
        <v>266</v>
      </c>
      <c r="D67" s="18" t="s">
        <v>254</v>
      </c>
      <c r="E67" s="6" t="s">
        <v>264</v>
      </c>
      <c r="F67" s="6" t="s">
        <v>251</v>
      </c>
      <c r="G67" s="6"/>
      <c r="H67" s="17">
        <v>4.1200000000000001</v>
      </c>
      <c r="I67" s="6" t="s">
        <v>100</v>
      </c>
      <c r="J67" s="19">
        <v>0</v>
      </c>
      <c r="K67" s="8">
        <v>0.084099999999999994</v>
      </c>
      <c r="L67" s="7">
        <v>1284.1600000000001</v>
      </c>
      <c r="M67" s="7">
        <v>9881.2999999999993</v>
      </c>
      <c r="N67" s="7">
        <v>0</v>
      </c>
      <c r="O67" s="7">
        <v>126.89</v>
      </c>
      <c r="P67" s="8">
        <v>0</v>
      </c>
      <c r="Q67" s="8">
        <v>0.00050000000000000001</v>
      </c>
      <c r="R67" s="8">
        <v>0.00010000000000000001</v>
      </c>
      <c r="S67" s="51"/>
    </row>
    <row r="68" spans="1:19" ht="12.75">
      <c r="A68" s="52"/>
      <c r="B68" s="6" t="s">
        <v>267</v>
      </c>
      <c r="C68" s="17" t="s">
        <v>268</v>
      </c>
      <c r="D68" s="18" t="s">
        <v>254</v>
      </c>
      <c r="E68" s="6" t="s">
        <v>264</v>
      </c>
      <c r="F68" s="6" t="s">
        <v>251</v>
      </c>
      <c r="G68" s="6"/>
      <c r="H68" s="17">
        <v>8.6999999999999993</v>
      </c>
      <c r="I68" s="6" t="s">
        <v>60</v>
      </c>
      <c r="J68" s="19">
        <v>0</v>
      </c>
      <c r="K68" s="8">
        <v>0.083199999999999996</v>
      </c>
      <c r="L68" s="7">
        <v>23413.459999999999</v>
      </c>
      <c r="M68" s="7">
        <v>10464.9</v>
      </c>
      <c r="N68" s="7">
        <v>0</v>
      </c>
      <c r="O68" s="7">
        <v>391.05000000000001</v>
      </c>
      <c r="P68" s="8">
        <v>0</v>
      </c>
      <c r="Q68" s="8">
        <v>0.0014</v>
      </c>
      <c r="R68" s="8">
        <v>0.00020000000000000001</v>
      </c>
      <c r="S68" s="51"/>
    </row>
    <row r="69" spans="1:19" ht="12.75">
      <c r="A69" s="52"/>
      <c r="B69" s="6" t="s">
        <v>269</v>
      </c>
      <c r="C69" s="17" t="s">
        <v>270</v>
      </c>
      <c r="D69" s="18" t="s">
        <v>271</v>
      </c>
      <c r="E69" s="6" t="s">
        <v>272</v>
      </c>
      <c r="F69" s="6" t="s">
        <v>273</v>
      </c>
      <c r="G69" s="6"/>
      <c r="H69" s="17">
        <v>2.3999999999999999</v>
      </c>
      <c r="I69" s="6" t="s">
        <v>100</v>
      </c>
      <c r="J69" s="19">
        <v>0</v>
      </c>
      <c r="K69" s="8">
        <v>0.10589999999999999</v>
      </c>
      <c r="L69" s="7">
        <v>133253.89999999999</v>
      </c>
      <c r="M69" s="7">
        <v>87.900000000000006</v>
      </c>
      <c r="N69" s="7">
        <v>0</v>
      </c>
      <c r="O69" s="7">
        <v>117.13</v>
      </c>
      <c r="P69" s="8">
        <v>0.00010000000000000001</v>
      </c>
      <c r="Q69" s="8">
        <v>0.00040000000000000002</v>
      </c>
      <c r="R69" s="8">
        <v>0.00010000000000000001</v>
      </c>
      <c r="S69" s="51"/>
    </row>
    <row r="70" spans="1:19" ht="12.75">
      <c r="A70" s="52"/>
      <c r="B70" s="6" t="s">
        <v>274</v>
      </c>
      <c r="C70" s="17" t="s">
        <v>275</v>
      </c>
      <c r="D70" s="18" t="s">
        <v>271</v>
      </c>
      <c r="E70" s="6" t="s">
        <v>272</v>
      </c>
      <c r="F70" s="6" t="s">
        <v>273</v>
      </c>
      <c r="G70" s="6"/>
      <c r="H70" s="17">
        <v>2.9100000000000001</v>
      </c>
      <c r="I70" s="6" t="s">
        <v>100</v>
      </c>
      <c r="J70" s="19">
        <v>0</v>
      </c>
      <c r="K70" s="8">
        <v>0.10780000000000001</v>
      </c>
      <c r="L70" s="7">
        <v>362034.01000000001</v>
      </c>
      <c r="M70" s="7">
        <v>70.989999999999995</v>
      </c>
      <c r="N70" s="7">
        <v>0</v>
      </c>
      <c r="O70" s="7">
        <v>257.00999999999999</v>
      </c>
      <c r="P70" s="8">
        <v>0.00089999999999999998</v>
      </c>
      <c r="Q70" s="8">
        <v>0.00089999999999999998</v>
      </c>
      <c r="R70" s="8">
        <v>0.00020000000000000001</v>
      </c>
      <c r="S70" s="51"/>
    </row>
    <row r="71" spans="1:19" ht="12.75">
      <c r="A71" s="52"/>
      <c r="B71" s="6" t="s">
        <v>276</v>
      </c>
      <c r="C71" s="17" t="s">
        <v>277</v>
      </c>
      <c r="D71" s="18" t="s">
        <v>254</v>
      </c>
      <c r="E71" s="6" t="s">
        <v>278</v>
      </c>
      <c r="F71" s="6" t="s">
        <v>251</v>
      </c>
      <c r="G71" s="6"/>
      <c r="H71" s="17">
        <v>1.1499999999999999</v>
      </c>
      <c r="I71" s="6" t="s">
        <v>62</v>
      </c>
      <c r="J71" s="19">
        <v>0</v>
      </c>
      <c r="K71" s="8">
        <v>0.1346</v>
      </c>
      <c r="L71" s="7">
        <v>4138761.73</v>
      </c>
      <c r="M71" s="7">
        <v>24.239999999999998</v>
      </c>
      <c r="N71" s="7">
        <v>0</v>
      </c>
      <c r="O71" s="7">
        <v>38.619999999999997</v>
      </c>
      <c r="P71" s="8">
        <v>1.6560000000000001E-05</v>
      </c>
      <c r="Q71" s="8">
        <v>0.00010000000000000001</v>
      </c>
      <c r="R71" s="8">
        <v>0</v>
      </c>
      <c r="S71" s="51"/>
    </row>
    <row r="72" spans="1:19" ht="12.75">
      <c r="A72" s="52"/>
      <c r="B72" s="6" t="s">
        <v>279</v>
      </c>
      <c r="C72" s="17" t="s">
        <v>280</v>
      </c>
      <c r="D72" s="18" t="s">
        <v>254</v>
      </c>
      <c r="E72" s="6" t="s">
        <v>272</v>
      </c>
      <c r="F72" s="6" t="s">
        <v>273</v>
      </c>
      <c r="G72" s="6"/>
      <c r="H72" s="17">
        <v>3.27</v>
      </c>
      <c r="I72" s="6" t="s">
        <v>100</v>
      </c>
      <c r="J72" s="19">
        <v>0</v>
      </c>
      <c r="K72" s="8">
        <v>0.1202</v>
      </c>
      <c r="L72" s="7">
        <v>57412.910000000003</v>
      </c>
      <c r="M72" s="7">
        <v>28.98</v>
      </c>
      <c r="N72" s="7">
        <v>0</v>
      </c>
      <c r="O72" s="7">
        <v>16.640000000000001</v>
      </c>
      <c r="P72" s="8">
        <v>0</v>
      </c>
      <c r="Q72" s="8">
        <v>0.00010000000000000001</v>
      </c>
      <c r="R72" s="8">
        <v>0</v>
      </c>
      <c r="S72" s="51"/>
    </row>
    <row r="73" spans="1:19" ht="12.75">
      <c r="A73" s="52"/>
      <c r="B73" s="6" t="s">
        <v>281</v>
      </c>
      <c r="C73" s="17" t="s">
        <v>282</v>
      </c>
      <c r="D73" s="18" t="s">
        <v>254</v>
      </c>
      <c r="E73" s="6" t="s">
        <v>278</v>
      </c>
      <c r="F73" s="6" t="s">
        <v>251</v>
      </c>
      <c r="G73" s="6"/>
      <c r="H73" s="17">
        <v>3.54</v>
      </c>
      <c r="I73" s="6" t="s">
        <v>62</v>
      </c>
      <c r="J73" s="19">
        <v>0</v>
      </c>
      <c r="K73" s="8">
        <v>0.12089999999999999</v>
      </c>
      <c r="L73" s="7">
        <v>4354638.0099999998</v>
      </c>
      <c r="M73" s="7">
        <v>27.219999999999999</v>
      </c>
      <c r="N73" s="7">
        <v>0</v>
      </c>
      <c r="O73" s="7">
        <v>45.640000000000001</v>
      </c>
      <c r="P73" s="8">
        <v>1.244E-05</v>
      </c>
      <c r="Q73" s="8">
        <v>0.00020000000000000001</v>
      </c>
      <c r="R73" s="8">
        <v>0</v>
      </c>
      <c r="S73" s="51"/>
    </row>
    <row r="74" spans="1:19" ht="12.75">
      <c r="A74" s="52"/>
      <c r="B74" s="6" t="s">
        <v>283</v>
      </c>
      <c r="C74" s="17" t="s">
        <v>284</v>
      </c>
      <c r="D74" s="18" t="s">
        <v>249</v>
      </c>
      <c r="E74" s="6" t="s">
        <v>285</v>
      </c>
      <c r="F74" s="6" t="s">
        <v>286</v>
      </c>
      <c r="G74" s="6"/>
      <c r="H74" s="17">
        <v>3.8700000000000001</v>
      </c>
      <c r="I74" s="6" t="s">
        <v>100</v>
      </c>
      <c r="J74" s="19">
        <v>0</v>
      </c>
      <c r="K74" s="8">
        <v>0.1168</v>
      </c>
      <c r="L74" s="7">
        <v>70247.429999999993</v>
      </c>
      <c r="M74" s="7">
        <v>97.200000000000003</v>
      </c>
      <c r="N74" s="7">
        <v>0</v>
      </c>
      <c r="O74" s="7">
        <v>68.280000000000001</v>
      </c>
      <c r="P74" s="8">
        <v>1.474E-05</v>
      </c>
      <c r="Q74" s="8">
        <v>0.00029999999999999997</v>
      </c>
      <c r="R74" s="8">
        <v>0</v>
      </c>
      <c r="S74" s="51"/>
    </row>
    <row r="75" spans="1:19" ht="12.75">
      <c r="A75" s="52"/>
      <c r="B75" s="6" t="s">
        <v>283</v>
      </c>
      <c r="C75" s="17" t="s">
        <v>284</v>
      </c>
      <c r="D75" s="18" t="s">
        <v>249</v>
      </c>
      <c r="E75" s="6" t="s">
        <v>285</v>
      </c>
      <c r="F75" s="6" t="s">
        <v>286</v>
      </c>
      <c r="G75" s="6"/>
      <c r="H75" s="17">
        <v>3.8700000000000001</v>
      </c>
      <c r="I75" s="6" t="s">
        <v>100</v>
      </c>
      <c r="J75" s="19">
        <v>0</v>
      </c>
      <c r="K75" s="8">
        <v>0.1168</v>
      </c>
      <c r="L75" s="7">
        <v>151959.72</v>
      </c>
      <c r="M75" s="7">
        <v>97.200000000000003</v>
      </c>
      <c r="N75" s="7">
        <v>0</v>
      </c>
      <c r="O75" s="7">
        <v>147.69999999999999</v>
      </c>
      <c r="P75" s="8">
        <v>3.1890000000000001E-05</v>
      </c>
      <c r="Q75" s="8">
        <v>0.00050000000000000001</v>
      </c>
      <c r="R75" s="8">
        <v>0.00010000000000000001</v>
      </c>
      <c r="S75" s="51"/>
    </row>
    <row r="76" spans="1:19" ht="12.75">
      <c r="A76" s="52"/>
      <c r="B76" s="6" t="s">
        <v>287</v>
      </c>
      <c r="C76" s="17" t="s">
        <v>288</v>
      </c>
      <c r="D76" s="18" t="s">
        <v>254</v>
      </c>
      <c r="E76" s="6" t="s">
        <v>189</v>
      </c>
      <c r="F76" s="6"/>
      <c r="G76" s="6"/>
      <c r="H76" s="17">
        <v>7.2800000000000002</v>
      </c>
      <c r="I76" s="6" t="s">
        <v>100</v>
      </c>
      <c r="J76" s="19">
        <v>0</v>
      </c>
      <c r="K76" s="8">
        <v>0.1148</v>
      </c>
      <c r="L76" s="7">
        <v>85824.199999999997</v>
      </c>
      <c r="M76" s="7">
        <v>21.030000000000001</v>
      </c>
      <c r="N76" s="7">
        <v>0</v>
      </c>
      <c r="O76" s="7">
        <v>18.050000000000001</v>
      </c>
      <c r="P76" s="8">
        <v>0</v>
      </c>
      <c r="Q76" s="8">
        <v>0.00010000000000000001</v>
      </c>
      <c r="R76" s="8">
        <v>0</v>
      </c>
      <c r="S76" s="51"/>
    </row>
    <row r="77" spans="1:19" ht="12.75">
      <c r="A77" s="52"/>
      <c r="B77" s="6" t="s">
        <v>289</v>
      </c>
      <c r="C77" s="17" t="s">
        <v>290</v>
      </c>
      <c r="D77" s="18" t="s">
        <v>254</v>
      </c>
      <c r="E77" s="6" t="s">
        <v>189</v>
      </c>
      <c r="F77" s="6"/>
      <c r="G77" s="6"/>
      <c r="H77" s="17">
        <v>7.2699999999999996</v>
      </c>
      <c r="I77" s="6" t="s">
        <v>100</v>
      </c>
      <c r="J77" s="19">
        <v>0</v>
      </c>
      <c r="K77" s="8">
        <v>0.1142</v>
      </c>
      <c r="L77" s="7">
        <v>188068.84</v>
      </c>
      <c r="M77" s="7">
        <v>12.9</v>
      </c>
      <c r="N77" s="7">
        <v>0</v>
      </c>
      <c r="O77" s="7">
        <v>24.260000000000002</v>
      </c>
      <c r="P77" s="8">
        <v>0</v>
      </c>
      <c r="Q77" s="8">
        <v>0.00010000000000000001</v>
      </c>
      <c r="R77" s="8">
        <v>0</v>
      </c>
      <c r="S77" s="51"/>
    </row>
    <row r="78" spans="1:19" ht="12.75">
      <c r="A78" s="52"/>
      <c r="B78" s="6" t="s">
        <v>191</v>
      </c>
      <c r="C78" s="17"/>
      <c r="D78" s="18"/>
      <c r="E78" s="6"/>
      <c r="F78" s="6"/>
      <c r="G78" s="6"/>
      <c r="I78" s="6"/>
      <c r="S78" s="51"/>
    </row>
    <row r="79" spans="2:18" ht="12.75">
      <c r="B79" s="51" t="s">
        <v>4688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2" spans="2:2" ht="12.75">
      <c r="B82" s="5" t="s">
        <v>4701</v>
      </c>
    </row>
    <row r="83" spans="2:2" ht="12.75">
      <c r="B83" s="5" t="s">
        <v>4697</v>
      </c>
    </row>
    <row r="84" spans="2:2" ht="12.75">
      <c r="B84" s="5" t="s">
        <v>4698</v>
      </c>
    </row>
    <row r="85" spans="2:2" ht="12.75">
      <c r="B85" s="5" t="s">
        <v>4699</v>
      </c>
    </row>
    <row r="86" spans="2:2" ht="12.75">
      <c r="B86" t="s">
        <v>4700</v>
      </c>
    </row>
  </sheetData>
  <mergeCells count="4">
    <mergeCell ref="B6:R6"/>
    <mergeCell ref="A7:A78"/>
    <mergeCell ref="B79:R79"/>
    <mergeCell ref="S7:S78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0ed0dcd8-83f0-4bca-96bd-55c7bed641ee}">
  <sheetPr codeName="גיליון30"/>
  <dimension ref="A1:Q25"/>
  <sheetViews>
    <sheetView rightToLeft="1" workbookViewId="0" topLeftCell="B1">
      <selection pane="topLeft" activeCell="F27" sqref="F27"/>
    </sheetView>
  </sheetViews>
  <sheetFormatPr defaultColWidth="9.14428571428571" defaultRowHeight="12.75"/>
  <cols>
    <col min="2" max="2" width="36.7142857142857" customWidth="1"/>
    <col min="3" max="3" width="12.7142857142857" customWidth="1"/>
    <col min="4" max="4" width="11.7142857142857" customWidth="1"/>
    <col min="5" max="5" width="8.71428571428571" customWidth="1"/>
    <col min="6" max="6" width="10.7142857142857" customWidth="1"/>
    <col min="7" max="7" width="14.7142857142857" customWidth="1"/>
    <col min="8" max="8" width="11.8571428571429" customWidth="1"/>
    <col min="9" max="9" width="11.7142857142857" customWidth="1"/>
    <col min="10" max="10" width="18.5714285714286" customWidth="1"/>
    <col min="11" max="11" width="22" customWidth="1"/>
    <col min="12" max="12" width="15.8571428571429" customWidth="1"/>
    <col min="13" max="13" width="24" customWidth="1"/>
    <col min="14" max="14" width="27" customWidth="1"/>
    <col min="15" max="15" width="30.1428571428571" customWidth="1"/>
    <col min="16" max="16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6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75">
      <c r="A7" s="52" t="s">
        <v>4686</v>
      </c>
      <c r="B7" s="2" t="s">
        <v>4522</v>
      </c>
      <c r="Q7" s="52" t="s">
        <v>4687</v>
      </c>
    </row>
    <row r="8" spans="1:17" ht="13.5" thickBot="1">
      <c r="A8" s="52"/>
      <c r="B8" s="4" t="s">
        <v>88</v>
      </c>
      <c r="C8" s="4" t="s">
        <v>89</v>
      </c>
      <c r="D8" s="4" t="s">
        <v>293</v>
      </c>
      <c r="E8" s="4" t="s">
        <v>91</v>
      </c>
      <c r="F8" s="4" t="s">
        <v>92</v>
      </c>
      <c r="G8" s="4" t="s">
        <v>195</v>
      </c>
      <c r="H8" s="4" t="s">
        <v>4707</v>
      </c>
      <c r="I8" s="4" t="s">
        <v>93</v>
      </c>
      <c r="J8" s="4" t="s">
        <v>4702</v>
      </c>
      <c r="K8" s="4" t="s">
        <v>4720</v>
      </c>
      <c r="L8" s="4" t="s">
        <v>4714</v>
      </c>
      <c r="M8" s="4" t="s">
        <v>4719</v>
      </c>
      <c r="N8" s="4" t="s">
        <v>4711</v>
      </c>
      <c r="O8" s="4" t="s">
        <v>4712</v>
      </c>
      <c r="P8" s="4" t="s">
        <v>4713</v>
      </c>
      <c r="Q8" s="52"/>
    </row>
    <row r="9" spans="1:17" ht="13.5" thickTop="1">
      <c r="A9" s="52"/>
      <c r="B9" s="3" t="s">
        <v>4523</v>
      </c>
      <c r="C9" s="12"/>
      <c r="D9" s="3"/>
      <c r="E9" s="3"/>
      <c r="F9" s="3"/>
      <c r="G9" s="3"/>
      <c r="I9" s="3"/>
      <c r="L9" s="9">
        <v>0</v>
      </c>
      <c r="M9" s="9">
        <v>0</v>
      </c>
      <c r="O9" s="10">
        <v>0</v>
      </c>
      <c r="P9" s="10">
        <v>0</v>
      </c>
      <c r="Q9" s="52"/>
    </row>
    <row r="10" spans="1:17" ht="12.75">
      <c r="A10" s="52"/>
      <c r="B10" s="3" t="s">
        <v>4521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  <c r="Q10" s="52"/>
    </row>
    <row r="11" spans="1:17" ht="12.75">
      <c r="A11" s="52"/>
      <c r="B11" s="13" t="s">
        <v>295</v>
      </c>
      <c r="C11" s="14"/>
      <c r="D11" s="13"/>
      <c r="E11" s="13"/>
      <c r="F11" s="13"/>
      <c r="G11" s="13"/>
      <c r="I11" s="13"/>
      <c r="L11" s="15">
        <v>0</v>
      </c>
      <c r="M11" s="15">
        <v>0</v>
      </c>
      <c r="O11" s="16">
        <v>0</v>
      </c>
      <c r="P11" s="16">
        <v>0</v>
      </c>
      <c r="Q11" s="52"/>
    </row>
    <row r="12" spans="1:17" ht="12.75">
      <c r="A12" s="52"/>
      <c r="B12" s="13" t="s">
        <v>213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  <c r="Q12" s="52"/>
    </row>
    <row r="13" spans="1:17" ht="12.75">
      <c r="A13" s="52"/>
      <c r="B13" s="13" t="s">
        <v>298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  <c r="Q13" s="52"/>
    </row>
    <row r="14" spans="1:17" ht="12.75">
      <c r="A14" s="52"/>
      <c r="B14" s="13" t="s">
        <v>2386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  <c r="Q14" s="52"/>
    </row>
    <row r="15" spans="1:17" ht="12.75">
      <c r="A15" s="52"/>
      <c r="B15" s="3" t="s">
        <v>190</v>
      </c>
      <c r="C15" s="12"/>
      <c r="D15" s="3"/>
      <c r="E15" s="3"/>
      <c r="F15" s="3"/>
      <c r="G15" s="3"/>
      <c r="I15" s="3"/>
      <c r="L15" s="9">
        <v>0</v>
      </c>
      <c r="M15" s="9">
        <v>0</v>
      </c>
      <c r="O15" s="10">
        <v>0</v>
      </c>
      <c r="P15" s="10">
        <v>0</v>
      </c>
      <c r="Q15" s="52"/>
    </row>
    <row r="16" spans="1:17" ht="12.75">
      <c r="A16" s="52"/>
      <c r="B16" s="13" t="s">
        <v>300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  <c r="Q16" s="52"/>
    </row>
    <row r="17" spans="1:17" ht="12.75">
      <c r="A17" s="52"/>
      <c r="B17" s="13" t="s">
        <v>301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  <c r="Q17" s="52"/>
    </row>
    <row r="18" spans="1:17" ht="12.75">
      <c r="A18" s="52"/>
      <c r="B18" s="6" t="s">
        <v>191</v>
      </c>
      <c r="Q18" s="52"/>
    </row>
    <row r="19" spans="2:16" ht="12.75">
      <c r="B19" s="51" t="s">
        <v>4688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2:9" ht="12.75">
      <c r="B20" s="6"/>
      <c r="C20" s="17"/>
      <c r="D20" s="6"/>
      <c r="E20" s="6"/>
      <c r="F20" s="6"/>
      <c r="G20" s="6"/>
      <c r="I20" s="6"/>
    </row>
    <row r="21" spans="2:2" ht="12.75">
      <c r="B21" s="5" t="s">
        <v>4701</v>
      </c>
    </row>
    <row r="22" spans="2:2" ht="12.75">
      <c r="B22" s="5" t="s">
        <v>4697</v>
      </c>
    </row>
    <row r="23" spans="2:2" ht="12.75">
      <c r="B23" s="5" t="s">
        <v>4698</v>
      </c>
    </row>
    <row r="24" spans="2:2" ht="12.75">
      <c r="B24" s="5" t="s">
        <v>4699</v>
      </c>
    </row>
    <row r="25" spans="2:2" ht="12.75">
      <c r="B25" t="s">
        <v>4700</v>
      </c>
    </row>
  </sheetData>
  <mergeCells count="4">
    <mergeCell ref="B6:P6"/>
    <mergeCell ref="A7:A18"/>
    <mergeCell ref="B19:P19"/>
    <mergeCell ref="Q7:Q18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28f1fb3c-cb04-4fa8-aa5d-d3f9b1b710f7}">
  <sheetPr codeName="גיליון4"/>
  <dimension ref="A1:V26"/>
  <sheetViews>
    <sheetView rightToLeft="1" workbookViewId="0" topLeftCell="B1">
      <selection pane="topLeft" activeCell="B22" sqref="B22:B26"/>
    </sheetView>
  </sheetViews>
  <sheetFormatPr defaultColWidth="9.14428571428571" defaultRowHeight="12.75"/>
  <cols>
    <col min="2" max="2" width="30.7142857142857" customWidth="1"/>
    <col min="3" max="4" width="12.7142857142857" customWidth="1"/>
    <col min="5" max="5" width="11.7142857142857" customWidth="1"/>
    <col min="6" max="6" width="13.7142857142857" customWidth="1"/>
    <col min="7" max="7" width="11.7142857142857" customWidth="1"/>
    <col min="8" max="8" width="8.71428571428571" customWidth="1"/>
    <col min="9" max="9" width="12.7142857142857" customWidth="1"/>
    <col min="10" max="10" width="14.7142857142857" customWidth="1"/>
    <col min="11" max="11" width="11.8571428571429" customWidth="1"/>
    <col min="12" max="12" width="11.7142857142857" customWidth="1"/>
    <col min="13" max="13" width="18.5714285714286" customWidth="1"/>
    <col min="14" max="14" width="20.4285714285714" customWidth="1"/>
    <col min="15" max="15" width="15.8571428571429" customWidth="1"/>
    <col min="16" max="16" width="12.5714285714286" customWidth="1"/>
    <col min="17" max="17" width="27" customWidth="1"/>
    <col min="18" max="18" width="20" customWidth="1"/>
    <col min="19" max="19" width="27" customWidth="1"/>
    <col min="20" max="20" width="30.1428571428571" customWidth="1"/>
    <col min="21" max="2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2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2" ht="15.75">
      <c r="A7" s="52" t="s">
        <v>4686</v>
      </c>
      <c r="B7" s="2" t="s">
        <v>192</v>
      </c>
      <c r="V7" s="52" t="s">
        <v>4687</v>
      </c>
    </row>
    <row r="8" spans="1:22" ht="15.75">
      <c r="A8" s="52"/>
      <c r="B8" s="2" t="s">
        <v>291</v>
      </c>
      <c r="V8" s="52"/>
    </row>
    <row r="9" spans="1:22" ht="13.5" thickBot="1">
      <c r="A9" s="52"/>
      <c r="B9" s="4" t="s">
        <v>88</v>
      </c>
      <c r="C9" s="4" t="s">
        <v>89</v>
      </c>
      <c r="D9" s="4" t="s">
        <v>194</v>
      </c>
      <c r="E9" s="4" t="s">
        <v>292</v>
      </c>
      <c r="F9" s="4" t="s">
        <v>90</v>
      </c>
      <c r="G9" s="4" t="s">
        <v>293</v>
      </c>
      <c r="H9" s="4" t="s">
        <v>91</v>
      </c>
      <c r="I9" s="4" t="s">
        <v>92</v>
      </c>
      <c r="J9" s="4" t="s">
        <v>195</v>
      </c>
      <c r="K9" s="4" t="s">
        <v>4707</v>
      </c>
      <c r="L9" s="4" t="s">
        <v>93</v>
      </c>
      <c r="M9" s="4" t="s">
        <v>4702</v>
      </c>
      <c r="N9" s="4" t="s">
        <v>4703</v>
      </c>
      <c r="O9" s="4" t="s">
        <v>4714</v>
      </c>
      <c r="P9" s="4" t="s">
        <v>4709</v>
      </c>
      <c r="Q9" s="4" t="s">
        <v>4710</v>
      </c>
      <c r="R9" s="4" t="s">
        <v>4704</v>
      </c>
      <c r="S9" s="4" t="s">
        <v>4711</v>
      </c>
      <c r="T9" s="4" t="s">
        <v>4712</v>
      </c>
      <c r="U9" s="4" t="s">
        <v>4713</v>
      </c>
      <c r="V9" s="52"/>
    </row>
    <row r="10" spans="1:22" ht="13.5" thickTop="1">
      <c r="A10" s="52"/>
      <c r="B10" s="3" t="s">
        <v>294</v>
      </c>
      <c r="C10" s="12"/>
      <c r="D10" s="20"/>
      <c r="E10" s="3"/>
      <c r="F10" s="3"/>
      <c r="G10" s="3"/>
      <c r="H10" s="3"/>
      <c r="I10" s="3"/>
      <c r="J10" s="3"/>
      <c r="K10" s="12">
        <v>0.65000000000000002</v>
      </c>
      <c r="L10" s="3"/>
      <c r="N10" s="10">
        <v>0.0035000000000000001</v>
      </c>
      <c r="O10" s="9">
        <v>106992.32000000001</v>
      </c>
      <c r="R10" s="9">
        <v>1070.97</v>
      </c>
      <c r="T10" s="10">
        <v>1</v>
      </c>
      <c r="U10" s="10">
        <v>0.00069999999999999999</v>
      </c>
      <c r="V10" s="52"/>
    </row>
    <row r="11" spans="1:22" ht="12.75">
      <c r="A11" s="52"/>
      <c r="B11" s="3" t="s">
        <v>95</v>
      </c>
      <c r="C11" s="12"/>
      <c r="D11" s="20"/>
      <c r="E11" s="3"/>
      <c r="F11" s="3"/>
      <c r="G11" s="3"/>
      <c r="H11" s="3"/>
      <c r="I11" s="3"/>
      <c r="J11" s="3"/>
      <c r="K11" s="12">
        <v>0.65000000000000002</v>
      </c>
      <c r="L11" s="3"/>
      <c r="N11" s="10">
        <v>0.0035000000000000001</v>
      </c>
      <c r="O11" s="9">
        <v>106992.32000000001</v>
      </c>
      <c r="R11" s="9">
        <v>1070.97</v>
      </c>
      <c r="T11" s="10">
        <v>1</v>
      </c>
      <c r="U11" s="10">
        <v>0.00069999999999999999</v>
      </c>
      <c r="V11" s="52"/>
    </row>
    <row r="12" spans="1:22" ht="12.75">
      <c r="A12" s="52"/>
      <c r="B12" s="13" t="s">
        <v>295</v>
      </c>
      <c r="C12" s="14"/>
      <c r="D12" s="21"/>
      <c r="E12" s="13"/>
      <c r="F12" s="13"/>
      <c r="G12" s="13"/>
      <c r="H12" s="13"/>
      <c r="I12" s="13"/>
      <c r="J12" s="13"/>
      <c r="K12" s="14">
        <v>0</v>
      </c>
      <c r="L12" s="13"/>
      <c r="N12" s="16">
        <v>0</v>
      </c>
      <c r="O12" s="15">
        <v>0</v>
      </c>
      <c r="R12" s="15">
        <v>0</v>
      </c>
      <c r="T12" s="16">
        <v>0</v>
      </c>
      <c r="U12" s="16">
        <v>0</v>
      </c>
      <c r="V12" s="52"/>
    </row>
    <row r="13" spans="1:22" ht="12.75">
      <c r="A13" s="52"/>
      <c r="B13" s="13" t="s">
        <v>213</v>
      </c>
      <c r="C13" s="14"/>
      <c r="D13" s="21"/>
      <c r="E13" s="13"/>
      <c r="F13" s="13"/>
      <c r="G13" s="13"/>
      <c r="H13" s="13"/>
      <c r="I13" s="13"/>
      <c r="J13" s="13"/>
      <c r="K13" s="14">
        <v>0.65000000000000002</v>
      </c>
      <c r="L13" s="13"/>
      <c r="N13" s="16">
        <v>0.0035000000000000001</v>
      </c>
      <c r="O13" s="15">
        <v>106992.32000000001</v>
      </c>
      <c r="R13" s="15">
        <v>1070.97</v>
      </c>
      <c r="T13" s="16">
        <v>1</v>
      </c>
      <c r="U13" s="16">
        <v>0.00069999999999999999</v>
      </c>
      <c r="V13" s="52"/>
    </row>
    <row r="14" spans="1:22" ht="12.75">
      <c r="A14" s="52"/>
      <c r="B14" s="6" t="s">
        <v>296</v>
      </c>
      <c r="C14" s="17">
        <v>7480320</v>
      </c>
      <c r="D14" s="18" t="s">
        <v>200</v>
      </c>
      <c r="E14" s="6"/>
      <c r="F14" s="18">
        <v>520029935</v>
      </c>
      <c r="G14" s="6" t="s">
        <v>297</v>
      </c>
      <c r="H14" s="6" t="s">
        <v>98</v>
      </c>
      <c r="I14" s="6" t="s">
        <v>99</v>
      </c>
      <c r="J14" s="6"/>
      <c r="K14" s="17">
        <v>0.65000000000000002</v>
      </c>
      <c r="L14" s="6" t="s">
        <v>100</v>
      </c>
      <c r="M14" s="19">
        <v>0.0033</v>
      </c>
      <c r="N14" s="8">
        <v>0.0035000000000000001</v>
      </c>
      <c r="O14" s="7">
        <v>106992.32000000001</v>
      </c>
      <c r="P14" s="7">
        <v>1000.98</v>
      </c>
      <c r="Q14" s="7">
        <v>0</v>
      </c>
      <c r="R14" s="7">
        <v>1070.97</v>
      </c>
      <c r="S14" s="8">
        <v>0.00010000000000000001</v>
      </c>
      <c r="T14" s="8">
        <v>1</v>
      </c>
      <c r="U14" s="8">
        <v>0.00069999999999999999</v>
      </c>
      <c r="V14" s="52"/>
    </row>
    <row r="15" spans="1:22" ht="12.75">
      <c r="A15" s="52"/>
      <c r="B15" s="13" t="s">
        <v>298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  <c r="V15" s="52"/>
    </row>
    <row r="16" spans="1:22" ht="12.75">
      <c r="A16" s="52"/>
      <c r="B16" s="3" t="s">
        <v>299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  <c r="V16" s="52"/>
    </row>
    <row r="17" spans="1:22" ht="12.75">
      <c r="A17" s="52"/>
      <c r="B17" s="13" t="s">
        <v>300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  <c r="V17" s="52"/>
    </row>
    <row r="18" spans="1:22" ht="12.75">
      <c r="A18" s="52"/>
      <c r="B18" s="13" t="s">
        <v>301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  <c r="V18" s="52"/>
    </row>
    <row r="19" spans="1:22" ht="12.75">
      <c r="A19" s="52"/>
      <c r="B19" s="6" t="s">
        <v>191</v>
      </c>
      <c r="C19" s="17"/>
      <c r="D19" s="18"/>
      <c r="E19" s="6"/>
      <c r="F19" s="6"/>
      <c r="G19" s="6"/>
      <c r="H19" s="6"/>
      <c r="I19" s="6"/>
      <c r="J19" s="6"/>
      <c r="L19" s="6"/>
      <c r="V19" s="52"/>
    </row>
    <row r="20" spans="2:21" ht="12.75">
      <c r="B20" s="51" t="s">
        <v>4688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2" spans="2:2" ht="12.75">
      <c r="B22" s="5" t="s">
        <v>4701</v>
      </c>
    </row>
    <row r="23" spans="2:2" ht="12.75">
      <c r="B23" s="5" t="s">
        <v>4697</v>
      </c>
    </row>
    <row r="24" spans="2:2" ht="12.75">
      <c r="B24" s="5" t="s">
        <v>4698</v>
      </c>
    </row>
    <row r="25" spans="2:2" ht="12.75">
      <c r="B25" s="5" t="s">
        <v>4699</v>
      </c>
    </row>
    <row r="26" spans="2:2" ht="12.75">
      <c r="B26" t="s">
        <v>4700</v>
      </c>
    </row>
  </sheetData>
  <mergeCells count="4">
    <mergeCell ref="B6:U6"/>
    <mergeCell ref="A7:A19"/>
    <mergeCell ref="B20:U20"/>
    <mergeCell ref="V7:V19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d6fbe04a-50dd-4625-85f8-33bb101b7e53}">
  <sheetPr codeName="גיליון5"/>
  <dimension ref="A1:V754"/>
  <sheetViews>
    <sheetView rightToLeft="1" workbookViewId="0" topLeftCell="A1">
      <selection pane="topLeft" activeCell="B750" sqref="B750:B754"/>
    </sheetView>
  </sheetViews>
  <sheetFormatPr defaultColWidth="9.14428571428571" defaultRowHeight="12.75"/>
  <cols>
    <col min="2" max="2" width="44.7142857142857" customWidth="1"/>
    <col min="3" max="3" width="25.7142857142857" customWidth="1"/>
    <col min="4" max="4" width="12.7142857142857" customWidth="1"/>
    <col min="5" max="5" width="11.7142857142857" customWidth="1"/>
    <col min="6" max="6" width="13.7142857142857" customWidth="1"/>
    <col min="7" max="7" width="46.7142857142857" customWidth="1"/>
    <col min="8" max="8" width="10.7142857142857" customWidth="1"/>
    <col min="9" max="9" width="12.7142857142857" customWidth="1"/>
    <col min="10" max="10" width="14.7142857142857" customWidth="1"/>
    <col min="11" max="11" width="11.8571428571429" customWidth="1"/>
    <col min="12" max="12" width="15.7142857142857" customWidth="1"/>
    <col min="13" max="13" width="18.5714285714286" customWidth="1"/>
    <col min="14" max="14" width="20.4285714285714" customWidth="1"/>
    <col min="15" max="15" width="17.7142857142857" customWidth="1"/>
    <col min="16" max="16" width="13.7142857142857" customWidth="1"/>
    <col min="17" max="17" width="27" customWidth="1"/>
    <col min="18" max="18" width="20" customWidth="1"/>
    <col min="19" max="19" width="27" customWidth="1"/>
    <col min="20" max="20" width="30.1428571428571" customWidth="1"/>
    <col min="21" max="21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21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2" ht="15.75">
      <c r="A7" s="52" t="s">
        <v>4686</v>
      </c>
      <c r="B7" s="2" t="s">
        <v>192</v>
      </c>
      <c r="V7" s="52" t="s">
        <v>4687</v>
      </c>
    </row>
    <row r="8" spans="1:22" ht="15.75">
      <c r="A8" s="52"/>
      <c r="B8" s="2" t="s">
        <v>302</v>
      </c>
      <c r="V8" s="52"/>
    </row>
    <row r="9" spans="1:22" ht="13.5" thickBot="1">
      <c r="A9" s="52"/>
      <c r="B9" s="4" t="s">
        <v>88</v>
      </c>
      <c r="C9" s="4" t="s">
        <v>89</v>
      </c>
      <c r="D9" s="4" t="s">
        <v>194</v>
      </c>
      <c r="E9" s="4" t="s">
        <v>292</v>
      </c>
      <c r="F9" s="4" t="s">
        <v>90</v>
      </c>
      <c r="G9" s="4" t="s">
        <v>293</v>
      </c>
      <c r="H9" s="4" t="s">
        <v>91</v>
      </c>
      <c r="I9" s="4" t="s">
        <v>92</v>
      </c>
      <c r="J9" s="4" t="s">
        <v>195</v>
      </c>
      <c r="K9" s="4" t="s">
        <v>4707</v>
      </c>
      <c r="L9" s="4" t="s">
        <v>93</v>
      </c>
      <c r="M9" s="4" t="s">
        <v>4702</v>
      </c>
      <c r="N9" s="4" t="s">
        <v>4703</v>
      </c>
      <c r="O9" s="4" t="s">
        <v>4714</v>
      </c>
      <c r="P9" s="4" t="s">
        <v>4709</v>
      </c>
      <c r="Q9" s="4" t="s">
        <v>4710</v>
      </c>
      <c r="R9" s="4" t="s">
        <v>4704</v>
      </c>
      <c r="S9" s="4" t="s">
        <v>4711</v>
      </c>
      <c r="T9" s="4" t="s">
        <v>4712</v>
      </c>
      <c r="U9" s="4" t="s">
        <v>4713</v>
      </c>
      <c r="V9" s="52"/>
    </row>
    <row r="10" spans="1:22" ht="13.5" thickTop="1">
      <c r="A10" s="52"/>
      <c r="B10" s="3" t="s">
        <v>303</v>
      </c>
      <c r="C10" s="12"/>
      <c r="D10" s="20"/>
      <c r="E10" s="3"/>
      <c r="F10" s="3"/>
      <c r="G10" s="3"/>
      <c r="H10" s="3"/>
      <c r="I10" s="3"/>
      <c r="J10" s="3"/>
      <c r="K10" s="12">
        <v>4.1500000000000004</v>
      </c>
      <c r="L10" s="3"/>
      <c r="N10" s="10">
        <v>0.0201</v>
      </c>
      <c r="O10" s="9">
        <v>217188033.18000001</v>
      </c>
      <c r="R10" s="9">
        <v>314606.52000000002</v>
      </c>
      <c r="T10" s="10">
        <v>1</v>
      </c>
      <c r="U10" s="10">
        <v>0.19259999999999999</v>
      </c>
      <c r="V10" s="52"/>
    </row>
    <row r="11" spans="1:22" ht="12.75">
      <c r="A11" s="52"/>
      <c r="B11" s="3" t="s">
        <v>95</v>
      </c>
      <c r="C11" s="12"/>
      <c r="D11" s="20"/>
      <c r="E11" s="3"/>
      <c r="F11" s="3"/>
      <c r="G11" s="3"/>
      <c r="H11" s="3"/>
      <c r="I11" s="3"/>
      <c r="J11" s="3"/>
      <c r="K11" s="12">
        <v>3.9500000000000002</v>
      </c>
      <c r="L11" s="3"/>
      <c r="N11" s="10">
        <v>0.0079000000000000008</v>
      </c>
      <c r="O11" s="9">
        <v>186256764.93000001</v>
      </c>
      <c r="R11" s="9">
        <v>215071.48000000001</v>
      </c>
      <c r="T11" s="10">
        <v>0.68359999999999999</v>
      </c>
      <c r="U11" s="10">
        <v>0.1316</v>
      </c>
      <c r="V11" s="52"/>
    </row>
    <row r="12" spans="1:22" ht="12.75">
      <c r="A12" s="52"/>
      <c r="B12" s="13" t="s">
        <v>295</v>
      </c>
      <c r="C12" s="14"/>
      <c r="D12" s="21"/>
      <c r="E12" s="13"/>
      <c r="F12" s="13"/>
      <c r="G12" s="13"/>
      <c r="H12" s="13"/>
      <c r="I12" s="13"/>
      <c r="J12" s="13"/>
      <c r="K12" s="14">
        <v>4.4100000000000001</v>
      </c>
      <c r="L12" s="13"/>
      <c r="N12" s="16">
        <v>-0.0061000000000000004</v>
      </c>
      <c r="O12" s="15">
        <v>113213599.76000001</v>
      </c>
      <c r="R12" s="15">
        <v>142819.95000000001</v>
      </c>
      <c r="T12" s="16">
        <v>0.45400000000000001</v>
      </c>
      <c r="U12" s="16">
        <v>0.087400000000000005</v>
      </c>
      <c r="V12" s="52"/>
    </row>
    <row r="13" spans="1:22" ht="12.75">
      <c r="A13" s="52"/>
      <c r="B13" s="6" t="s">
        <v>304</v>
      </c>
      <c r="C13" s="17">
        <v>1160290</v>
      </c>
      <c r="D13" s="18" t="s">
        <v>200</v>
      </c>
      <c r="E13" s="6"/>
      <c r="F13" s="18">
        <v>513141879</v>
      </c>
      <c r="G13" s="6" t="s">
        <v>297</v>
      </c>
      <c r="H13" s="6" t="s">
        <v>98</v>
      </c>
      <c r="I13" s="6" t="s">
        <v>99</v>
      </c>
      <c r="J13" s="6"/>
      <c r="K13" s="17">
        <v>3.4399999999999999</v>
      </c>
      <c r="L13" s="6" t="s">
        <v>100</v>
      </c>
      <c r="M13" s="19">
        <v>0.001</v>
      </c>
      <c r="N13" s="8">
        <v>-0.010200000000000001</v>
      </c>
      <c r="O13" s="7">
        <v>2087255.3999999999</v>
      </c>
      <c r="P13" s="7">
        <v>107.12000000000001</v>
      </c>
      <c r="Q13" s="7">
        <v>0</v>
      </c>
      <c r="R13" s="7">
        <v>2235.8699999999999</v>
      </c>
      <c r="S13" s="8">
        <v>0.0014</v>
      </c>
      <c r="T13" s="8">
        <v>0.0071000000000000004</v>
      </c>
      <c r="U13" s="8">
        <v>0.0014</v>
      </c>
      <c r="V13" s="52"/>
    </row>
    <row r="14" spans="1:22" ht="12.75">
      <c r="A14" s="52"/>
      <c r="B14" s="6" t="s">
        <v>305</v>
      </c>
      <c r="C14" s="17">
        <v>1167048</v>
      </c>
      <c r="D14" s="18" t="s">
        <v>200</v>
      </c>
      <c r="E14" s="6"/>
      <c r="F14" s="18">
        <v>513141879</v>
      </c>
      <c r="G14" s="6" t="s">
        <v>297</v>
      </c>
      <c r="H14" s="6" t="s">
        <v>98</v>
      </c>
      <c r="I14" s="6" t="s">
        <v>99</v>
      </c>
      <c r="J14" s="6"/>
      <c r="K14" s="17">
        <v>1.24</v>
      </c>
      <c r="L14" s="6" t="s">
        <v>100</v>
      </c>
      <c r="M14" s="19">
        <v>0.0050000000000000001</v>
      </c>
      <c r="N14" s="8">
        <v>-0.025100000000000001</v>
      </c>
      <c r="O14" s="7">
        <v>222941.35999999999</v>
      </c>
      <c r="P14" s="7">
        <v>108.08</v>
      </c>
      <c r="Q14" s="7">
        <v>0</v>
      </c>
      <c r="R14" s="7">
        <v>240.96000000000001</v>
      </c>
      <c r="S14" s="8">
        <v>0.00069999999999999999</v>
      </c>
      <c r="T14" s="8">
        <v>0.00080000000000000004</v>
      </c>
      <c r="U14" s="8">
        <v>0.00010000000000000001</v>
      </c>
      <c r="V14" s="52"/>
    </row>
    <row r="15" spans="1:22" ht="12.75">
      <c r="A15" s="52"/>
      <c r="B15" s="6" t="s">
        <v>306</v>
      </c>
      <c r="C15" s="17">
        <v>7480304</v>
      </c>
      <c r="D15" s="18" t="s">
        <v>200</v>
      </c>
      <c r="E15" s="6"/>
      <c r="F15" s="18">
        <v>520029935</v>
      </c>
      <c r="G15" s="6" t="s">
        <v>297</v>
      </c>
      <c r="H15" s="6" t="s">
        <v>98</v>
      </c>
      <c r="I15" s="6" t="s">
        <v>99</v>
      </c>
      <c r="J15" s="6"/>
      <c r="K15" s="17">
        <v>5.6500000000000004</v>
      </c>
      <c r="L15" s="6" t="s">
        <v>100</v>
      </c>
      <c r="M15" s="19">
        <v>0.002</v>
      </c>
      <c r="N15" s="8">
        <v>-0.0045999999999999999</v>
      </c>
      <c r="O15" s="7">
        <v>2519408.6400000001</v>
      </c>
      <c r="P15" s="7">
        <v>104.94</v>
      </c>
      <c r="Q15" s="7">
        <v>0</v>
      </c>
      <c r="R15" s="7">
        <v>2643.8699999999999</v>
      </c>
      <c r="S15" s="8">
        <v>0.00089999999999999998</v>
      </c>
      <c r="T15" s="8">
        <v>0.0083999999999999995</v>
      </c>
      <c r="U15" s="8">
        <v>0.0016000000000000001</v>
      </c>
      <c r="V15" s="52"/>
    </row>
    <row r="16" spans="1:22" ht="12.75">
      <c r="A16" s="52"/>
      <c r="B16" s="6" t="s">
        <v>307</v>
      </c>
      <c r="C16" s="17">
        <v>6040372</v>
      </c>
      <c r="D16" s="18" t="s">
        <v>200</v>
      </c>
      <c r="E16" s="6"/>
      <c r="F16" s="18">
        <v>520018078</v>
      </c>
      <c r="G16" s="6" t="s">
        <v>297</v>
      </c>
      <c r="H16" s="6" t="s">
        <v>98</v>
      </c>
      <c r="I16" s="6" t="s">
        <v>99</v>
      </c>
      <c r="J16" s="6"/>
      <c r="K16" s="17">
        <v>3.2200000000000002</v>
      </c>
      <c r="L16" s="6" t="s">
        <v>100</v>
      </c>
      <c r="M16" s="19">
        <v>0.0083000000000000001</v>
      </c>
      <c r="N16" s="8">
        <v>-0.0114</v>
      </c>
      <c r="O16" s="7">
        <v>230212.54000000001</v>
      </c>
      <c r="P16" s="7">
        <v>111.05</v>
      </c>
      <c r="Q16" s="7">
        <v>0</v>
      </c>
      <c r="R16" s="7">
        <v>255.65000000000001</v>
      </c>
      <c r="S16" s="8">
        <v>0.00010000000000000001</v>
      </c>
      <c r="T16" s="8">
        <v>0.00080000000000000004</v>
      </c>
      <c r="U16" s="8">
        <v>0.00020000000000000001</v>
      </c>
      <c r="V16" s="52"/>
    </row>
    <row r="17" spans="1:22" ht="12.75">
      <c r="A17" s="52"/>
      <c r="B17" s="6" t="s">
        <v>308</v>
      </c>
      <c r="C17" s="17">
        <v>6040505</v>
      </c>
      <c r="D17" s="18" t="s">
        <v>200</v>
      </c>
      <c r="E17" s="6"/>
      <c r="F17" s="18">
        <v>520018078</v>
      </c>
      <c r="G17" s="6" t="s">
        <v>297</v>
      </c>
      <c r="H17" s="6" t="s">
        <v>309</v>
      </c>
      <c r="I17" s="6" t="s">
        <v>310</v>
      </c>
      <c r="J17" s="6"/>
      <c r="K17" s="17">
        <v>1.4199999999999999</v>
      </c>
      <c r="L17" s="6" t="s">
        <v>100</v>
      </c>
      <c r="M17" s="19">
        <v>0.01</v>
      </c>
      <c r="N17" s="8">
        <v>-0.021700000000000001</v>
      </c>
      <c r="O17" s="7">
        <v>1146164.4299999999</v>
      </c>
      <c r="P17" s="7">
        <v>108.8</v>
      </c>
      <c r="Q17" s="7">
        <v>0</v>
      </c>
      <c r="R17" s="7">
        <v>1247.03</v>
      </c>
      <c r="S17" s="8">
        <v>0.00050000000000000001</v>
      </c>
      <c r="T17" s="8">
        <v>0.0040000000000000001</v>
      </c>
      <c r="U17" s="8">
        <v>0.00080000000000000004</v>
      </c>
      <c r="V17" s="52"/>
    </row>
    <row r="18" spans="1:22" ht="12.75">
      <c r="A18" s="52"/>
      <c r="B18" s="6" t="s">
        <v>311</v>
      </c>
      <c r="C18" s="17">
        <v>6040539</v>
      </c>
      <c r="D18" s="18" t="s">
        <v>200</v>
      </c>
      <c r="E18" s="6"/>
      <c r="F18" s="18">
        <v>520018078</v>
      </c>
      <c r="G18" s="6" t="s">
        <v>297</v>
      </c>
      <c r="H18" s="6" t="s">
        <v>98</v>
      </c>
      <c r="I18" s="6" t="s">
        <v>99</v>
      </c>
      <c r="J18" s="6"/>
      <c r="K18" s="17">
        <v>5.6399999999999997</v>
      </c>
      <c r="L18" s="6" t="s">
        <v>100</v>
      </c>
      <c r="M18" s="19">
        <v>0.001</v>
      </c>
      <c r="N18" s="8">
        <v>-0.0041999999999999997</v>
      </c>
      <c r="O18" s="7">
        <v>2812453.0899999999</v>
      </c>
      <c r="P18" s="7">
        <v>104.11</v>
      </c>
      <c r="Q18" s="7">
        <v>0</v>
      </c>
      <c r="R18" s="7">
        <v>2928.04</v>
      </c>
      <c r="S18" s="8">
        <v>0.00089999999999999998</v>
      </c>
      <c r="T18" s="8">
        <v>0.0092999999999999992</v>
      </c>
      <c r="U18" s="8">
        <v>0.0018</v>
      </c>
      <c r="V18" s="52"/>
    </row>
    <row r="19" spans="1:22" ht="12.75">
      <c r="A19" s="52"/>
      <c r="B19" s="6" t="s">
        <v>312</v>
      </c>
      <c r="C19" s="17">
        <v>6040547</v>
      </c>
      <c r="D19" s="18" t="s">
        <v>200</v>
      </c>
      <c r="E19" s="6"/>
      <c r="F19" s="18">
        <v>520018078</v>
      </c>
      <c r="G19" s="6" t="s">
        <v>297</v>
      </c>
      <c r="H19" s="6" t="s">
        <v>98</v>
      </c>
      <c r="I19" s="6" t="s">
        <v>99</v>
      </c>
      <c r="J19" s="6"/>
      <c r="K19" s="17">
        <v>7.6299999999999999</v>
      </c>
      <c r="L19" s="6" t="s">
        <v>100</v>
      </c>
      <c r="M19" s="19">
        <v>0.001</v>
      </c>
      <c r="N19" s="8">
        <v>0.00010000000000000001</v>
      </c>
      <c r="O19" s="7">
        <v>262607.21000000002</v>
      </c>
      <c r="P19" s="7">
        <v>101.83</v>
      </c>
      <c r="Q19" s="7">
        <v>0</v>
      </c>
      <c r="R19" s="7">
        <v>267.41000000000003</v>
      </c>
      <c r="S19" s="8">
        <v>0.00040000000000000002</v>
      </c>
      <c r="T19" s="8">
        <v>0.00080000000000000004</v>
      </c>
      <c r="U19" s="8">
        <v>0.00020000000000000001</v>
      </c>
      <c r="V19" s="52"/>
    </row>
    <row r="20" spans="1:22" ht="12.75">
      <c r="A20" s="52"/>
      <c r="B20" s="6" t="s">
        <v>313</v>
      </c>
      <c r="C20" s="17">
        <v>2310423</v>
      </c>
      <c r="D20" s="18" t="s">
        <v>200</v>
      </c>
      <c r="E20" s="6"/>
      <c r="F20" s="18">
        <v>520032046</v>
      </c>
      <c r="G20" s="6" t="s">
        <v>297</v>
      </c>
      <c r="H20" s="6" t="s">
        <v>309</v>
      </c>
      <c r="I20" s="6" t="s">
        <v>310</v>
      </c>
      <c r="J20" s="6"/>
      <c r="K20" s="17">
        <v>1.9199999999999999</v>
      </c>
      <c r="L20" s="6" t="s">
        <v>100</v>
      </c>
      <c r="M20" s="19">
        <v>0.0094999999999999998</v>
      </c>
      <c r="N20" s="8">
        <v>-0.0184</v>
      </c>
      <c r="O20" s="7">
        <v>623285.70999999996</v>
      </c>
      <c r="P20" s="7">
        <v>110.27</v>
      </c>
      <c r="Q20" s="7">
        <v>0</v>
      </c>
      <c r="R20" s="7">
        <v>687.29999999999995</v>
      </c>
      <c r="S20" s="8">
        <v>0.0012999999999999999</v>
      </c>
      <c r="T20" s="8">
        <v>0.0022000000000000001</v>
      </c>
      <c r="U20" s="8">
        <v>0.00040000000000000002</v>
      </c>
      <c r="V20" s="52"/>
    </row>
    <row r="21" spans="1:22" ht="12.75">
      <c r="A21" s="52"/>
      <c r="B21" s="6" t="s">
        <v>314</v>
      </c>
      <c r="C21" s="17">
        <v>2310431</v>
      </c>
      <c r="D21" s="18" t="s">
        <v>200</v>
      </c>
      <c r="E21" s="6"/>
      <c r="F21" s="18">
        <v>520032046</v>
      </c>
      <c r="G21" s="6" t="s">
        <v>297</v>
      </c>
      <c r="H21" s="6" t="s">
        <v>309</v>
      </c>
      <c r="I21" s="6" t="s">
        <v>310</v>
      </c>
      <c r="J21" s="6"/>
      <c r="K21" s="17">
        <v>0.46000000000000002</v>
      </c>
      <c r="L21" s="6" t="s">
        <v>100</v>
      </c>
      <c r="M21" s="19">
        <v>0.0028</v>
      </c>
      <c r="N21" s="8">
        <v>-0.033399999999999999</v>
      </c>
      <c r="O21" s="7">
        <v>31287.400000000001</v>
      </c>
      <c r="P21" s="7">
        <v>105.42</v>
      </c>
      <c r="Q21" s="7">
        <v>0</v>
      </c>
      <c r="R21" s="7">
        <v>32.979999999999997</v>
      </c>
      <c r="S21" s="8">
        <v>0.00010000000000000001</v>
      </c>
      <c r="T21" s="8">
        <v>0.00010000000000000001</v>
      </c>
      <c r="U21" s="8">
        <v>0</v>
      </c>
      <c r="V21" s="52"/>
    </row>
    <row r="22" spans="1:22" ht="12.75">
      <c r="A22" s="52"/>
      <c r="B22" s="6" t="s">
        <v>315</v>
      </c>
      <c r="C22" s="17">
        <v>2310449</v>
      </c>
      <c r="D22" s="18" t="s">
        <v>200</v>
      </c>
      <c r="E22" s="6"/>
      <c r="F22" s="18">
        <v>520032046</v>
      </c>
      <c r="G22" s="6" t="s">
        <v>297</v>
      </c>
      <c r="H22" s="6" t="s">
        <v>309</v>
      </c>
      <c r="I22" s="6" t="s">
        <v>310</v>
      </c>
      <c r="J22" s="6"/>
      <c r="K22" s="17">
        <v>2</v>
      </c>
      <c r="L22" s="6" t="s">
        <v>100</v>
      </c>
      <c r="M22" s="19">
        <v>0.01</v>
      </c>
      <c r="N22" s="8">
        <v>-0.015900000000000001</v>
      </c>
      <c r="O22" s="7">
        <v>933462.79000000004</v>
      </c>
      <c r="P22" s="7">
        <v>109.09999999999999</v>
      </c>
      <c r="Q22" s="7">
        <v>9.6699999999999999</v>
      </c>
      <c r="R22" s="7">
        <v>1028.0799999999999</v>
      </c>
      <c r="S22" s="8">
        <v>0.0023</v>
      </c>
      <c r="T22" s="8">
        <v>0.0033</v>
      </c>
      <c r="U22" s="8">
        <v>0.00059999999999999995</v>
      </c>
      <c r="V22" s="52"/>
    </row>
    <row r="23" spans="1:22" ht="12.75">
      <c r="A23" s="52"/>
      <c r="B23" s="6" t="s">
        <v>316</v>
      </c>
      <c r="C23" s="17">
        <v>2310464</v>
      </c>
      <c r="D23" s="18" t="s">
        <v>200</v>
      </c>
      <c r="E23" s="6"/>
      <c r="F23" s="18">
        <v>520032046</v>
      </c>
      <c r="G23" s="6" t="s">
        <v>297</v>
      </c>
      <c r="H23" s="6" t="s">
        <v>309</v>
      </c>
      <c r="I23" s="6" t="s">
        <v>310</v>
      </c>
      <c r="J23" s="6"/>
      <c r="K23" s="17">
        <v>4.6299999999999999</v>
      </c>
      <c r="L23" s="6" t="s">
        <v>100</v>
      </c>
      <c r="M23" s="19">
        <v>0.0050000000000000001</v>
      </c>
      <c r="N23" s="8">
        <v>-0.0061999999999999998</v>
      </c>
      <c r="O23" s="7">
        <v>1433358.3600000001</v>
      </c>
      <c r="P23" s="7">
        <v>108.22</v>
      </c>
      <c r="Q23" s="7">
        <v>0</v>
      </c>
      <c r="R23" s="7">
        <v>1551.1800000000001</v>
      </c>
      <c r="S23" s="8">
        <v>0.0019</v>
      </c>
      <c r="T23" s="8">
        <v>0.0048999999999999998</v>
      </c>
      <c r="U23" s="8">
        <v>0.00089999999999999998</v>
      </c>
      <c r="V23" s="52"/>
    </row>
    <row r="24" spans="1:22" ht="12.75">
      <c r="A24" s="52"/>
      <c r="B24" s="6" t="s">
        <v>317</v>
      </c>
      <c r="C24" s="17">
        <v>2310209</v>
      </c>
      <c r="D24" s="18" t="s">
        <v>200</v>
      </c>
      <c r="E24" s="6"/>
      <c r="F24" s="18">
        <v>520032046</v>
      </c>
      <c r="G24" s="6" t="s">
        <v>297</v>
      </c>
      <c r="H24" s="6" t="s">
        <v>98</v>
      </c>
      <c r="I24" s="6" t="s">
        <v>99</v>
      </c>
      <c r="J24" s="6"/>
      <c r="K24" s="17">
        <v>0.47999999999999998</v>
      </c>
      <c r="L24" s="6" t="s">
        <v>100</v>
      </c>
      <c r="M24" s="19">
        <v>0.0099000000000000008</v>
      </c>
      <c r="N24" s="8">
        <v>-0.036400000000000002</v>
      </c>
      <c r="O24" s="7">
        <v>2619753.7799999998</v>
      </c>
      <c r="P24" s="7">
        <v>107.48</v>
      </c>
      <c r="Q24" s="7">
        <v>0</v>
      </c>
      <c r="R24" s="7">
        <v>2815.71</v>
      </c>
      <c r="S24" s="8">
        <v>0.00089999999999999998</v>
      </c>
      <c r="T24" s="8">
        <v>0.0088999999999999999</v>
      </c>
      <c r="U24" s="8">
        <v>0.0016999999999999999</v>
      </c>
      <c r="V24" s="52"/>
    </row>
    <row r="25" spans="1:22" ht="12.75">
      <c r="A25" s="52"/>
      <c r="B25" s="6" t="s">
        <v>318</v>
      </c>
      <c r="C25" s="17">
        <v>2310381</v>
      </c>
      <c r="D25" s="18" t="s">
        <v>200</v>
      </c>
      <c r="E25" s="6"/>
      <c r="F25" s="18">
        <v>520032046</v>
      </c>
      <c r="G25" s="6" t="s">
        <v>297</v>
      </c>
      <c r="H25" s="6" t="s">
        <v>98</v>
      </c>
      <c r="I25" s="6" t="s">
        <v>99</v>
      </c>
      <c r="J25" s="6"/>
      <c r="K25" s="17">
        <v>8.1799999999999997</v>
      </c>
      <c r="L25" s="6" t="s">
        <v>100</v>
      </c>
      <c r="M25" s="19">
        <v>0.002</v>
      </c>
      <c r="N25" s="8">
        <v>0.0028999999999999998</v>
      </c>
      <c r="O25" s="7">
        <v>1057228.3100000001</v>
      </c>
      <c r="P25" s="7">
        <v>103.12000000000001</v>
      </c>
      <c r="Q25" s="7">
        <v>0</v>
      </c>
      <c r="R25" s="7">
        <v>1090.21</v>
      </c>
      <c r="S25" s="8">
        <v>0.0011000000000000001</v>
      </c>
      <c r="T25" s="8">
        <v>0.0035000000000000001</v>
      </c>
      <c r="U25" s="8">
        <v>0.00069999999999999999</v>
      </c>
      <c r="V25" s="52"/>
    </row>
    <row r="26" spans="1:22" ht="12.75">
      <c r="A26" s="52"/>
      <c r="B26" s="6" t="s">
        <v>319</v>
      </c>
      <c r="C26" s="17">
        <v>2310282</v>
      </c>
      <c r="D26" s="18" t="s">
        <v>200</v>
      </c>
      <c r="E26" s="6"/>
      <c r="F26" s="18">
        <v>520032046</v>
      </c>
      <c r="G26" s="6" t="s">
        <v>297</v>
      </c>
      <c r="H26" s="6" t="s">
        <v>98</v>
      </c>
      <c r="I26" s="6" t="s">
        <v>99</v>
      </c>
      <c r="J26" s="6"/>
      <c r="K26" s="17">
        <v>4.1900000000000004</v>
      </c>
      <c r="L26" s="6" t="s">
        <v>100</v>
      </c>
      <c r="M26" s="19">
        <v>0.0038</v>
      </c>
      <c r="N26" s="8">
        <v>-0.0080000000000000002</v>
      </c>
      <c r="O26" s="7">
        <v>1708272.9199999999</v>
      </c>
      <c r="P26" s="7">
        <v>107.56999999999999</v>
      </c>
      <c r="Q26" s="7">
        <v>0</v>
      </c>
      <c r="R26" s="7">
        <v>1837.5899999999999</v>
      </c>
      <c r="S26" s="8">
        <v>0.00059999999999999995</v>
      </c>
      <c r="T26" s="8">
        <v>0.0057999999999999996</v>
      </c>
      <c r="U26" s="8">
        <v>0.0011000000000000001</v>
      </c>
      <c r="V26" s="52"/>
    </row>
    <row r="27" spans="1:22" ht="12.75">
      <c r="A27" s="52"/>
      <c r="B27" s="6" t="s">
        <v>320</v>
      </c>
      <c r="C27" s="17">
        <v>2310324</v>
      </c>
      <c r="D27" s="18" t="s">
        <v>200</v>
      </c>
      <c r="E27" s="6"/>
      <c r="F27" s="18">
        <v>520032046</v>
      </c>
      <c r="G27" s="6" t="s">
        <v>297</v>
      </c>
      <c r="H27" s="6" t="s">
        <v>98</v>
      </c>
      <c r="I27" s="6" t="s">
        <v>99</v>
      </c>
      <c r="J27" s="6"/>
      <c r="K27" s="17">
        <v>1.5800000000000001</v>
      </c>
      <c r="L27" s="6" t="s">
        <v>100</v>
      </c>
      <c r="M27" s="19">
        <v>0.001</v>
      </c>
      <c r="N27" s="8">
        <v>-0.02</v>
      </c>
      <c r="O27" s="7">
        <v>3482993.6499999999</v>
      </c>
      <c r="P27" s="7">
        <v>106.54000000000001</v>
      </c>
      <c r="Q27" s="7">
        <v>0</v>
      </c>
      <c r="R27" s="7">
        <v>3710.7800000000002</v>
      </c>
      <c r="S27" s="8">
        <v>0.0014</v>
      </c>
      <c r="T27" s="8">
        <v>0.0118</v>
      </c>
      <c r="U27" s="8">
        <v>0.0023</v>
      </c>
      <c r="V27" s="52"/>
    </row>
    <row r="28" spans="1:22" ht="12.75">
      <c r="A28" s="52"/>
      <c r="B28" s="6" t="s">
        <v>321</v>
      </c>
      <c r="C28" s="17">
        <v>2310183</v>
      </c>
      <c r="D28" s="18" t="s">
        <v>200</v>
      </c>
      <c r="E28" s="6"/>
      <c r="F28" s="18">
        <v>520032046</v>
      </c>
      <c r="G28" s="6" t="s">
        <v>297</v>
      </c>
      <c r="H28" s="6" t="s">
        <v>98</v>
      </c>
      <c r="I28" s="6" t="s">
        <v>99</v>
      </c>
      <c r="J28" s="6"/>
      <c r="K28" s="17">
        <v>8.0199999999999996</v>
      </c>
      <c r="L28" s="6" t="s">
        <v>100</v>
      </c>
      <c r="M28" s="19">
        <v>0.003813</v>
      </c>
      <c r="N28" s="8">
        <v>0.0033</v>
      </c>
      <c r="O28" s="7">
        <v>668402.78000000003</v>
      </c>
      <c r="P28" s="7">
        <v>107.2</v>
      </c>
      <c r="Q28" s="7">
        <v>0</v>
      </c>
      <c r="R28" s="7">
        <v>716.52999999999997</v>
      </c>
      <c r="S28" s="8">
        <v>0.001</v>
      </c>
      <c r="T28" s="8">
        <v>0.0023</v>
      </c>
      <c r="U28" s="8">
        <v>0.00040000000000000002</v>
      </c>
      <c r="V28" s="52"/>
    </row>
    <row r="29" spans="1:22" ht="12.75">
      <c r="A29" s="52"/>
      <c r="B29" s="6" t="s">
        <v>322</v>
      </c>
      <c r="C29" s="17">
        <v>2310217</v>
      </c>
      <c r="D29" s="18" t="s">
        <v>200</v>
      </c>
      <c r="E29" s="6"/>
      <c r="F29" s="18">
        <v>520032046</v>
      </c>
      <c r="G29" s="6" t="s">
        <v>297</v>
      </c>
      <c r="H29" s="6" t="s">
        <v>98</v>
      </c>
      <c r="I29" s="6" t="s">
        <v>99</v>
      </c>
      <c r="J29" s="6"/>
      <c r="K29" s="17">
        <v>2.4700000000000002</v>
      </c>
      <c r="L29" s="6" t="s">
        <v>100</v>
      </c>
      <c r="M29" s="19">
        <v>0.0086</v>
      </c>
      <c r="N29" s="8">
        <v>-0.013899999999999999</v>
      </c>
      <c r="O29" s="7">
        <v>1005164.92</v>
      </c>
      <c r="P29" s="7">
        <v>111.13</v>
      </c>
      <c r="Q29" s="7">
        <v>0</v>
      </c>
      <c r="R29" s="7">
        <v>1117.04</v>
      </c>
      <c r="S29" s="8">
        <v>0.00040000000000000002</v>
      </c>
      <c r="T29" s="8">
        <v>0.0035999999999999999</v>
      </c>
      <c r="U29" s="8">
        <v>0.00069999999999999999</v>
      </c>
      <c r="V29" s="52"/>
    </row>
    <row r="30" spans="1:22" ht="12.75">
      <c r="A30" s="52"/>
      <c r="B30" s="6" t="s">
        <v>323</v>
      </c>
      <c r="C30" s="17">
        <v>2310225</v>
      </c>
      <c r="D30" s="18" t="s">
        <v>200</v>
      </c>
      <c r="E30" s="6"/>
      <c r="F30" s="18">
        <v>520032046</v>
      </c>
      <c r="G30" s="6" t="s">
        <v>297</v>
      </c>
      <c r="H30" s="6" t="s">
        <v>98</v>
      </c>
      <c r="I30" s="6" t="s">
        <v>99</v>
      </c>
      <c r="J30" s="6"/>
      <c r="K30" s="17">
        <v>5.3300000000000001</v>
      </c>
      <c r="L30" s="6" t="s">
        <v>100</v>
      </c>
      <c r="M30" s="19">
        <v>0.012200000000000001</v>
      </c>
      <c r="N30" s="8">
        <v>-0.0047000000000000002</v>
      </c>
      <c r="O30" s="7">
        <v>4205777.2199999997</v>
      </c>
      <c r="P30" s="7">
        <v>115.15000000000001</v>
      </c>
      <c r="Q30" s="7">
        <v>0</v>
      </c>
      <c r="R30" s="7">
        <v>4842.9499999999998</v>
      </c>
      <c r="S30" s="8">
        <v>0.0014</v>
      </c>
      <c r="T30" s="8">
        <v>0.015400000000000001</v>
      </c>
      <c r="U30" s="8">
        <v>0.0030000000000000001</v>
      </c>
      <c r="V30" s="52"/>
    </row>
    <row r="31" spans="1:22" ht="12.75">
      <c r="A31" s="52"/>
      <c r="B31" s="6" t="s">
        <v>324</v>
      </c>
      <c r="C31" s="17">
        <v>2310498</v>
      </c>
      <c r="D31" s="18" t="s">
        <v>200</v>
      </c>
      <c r="E31" s="6"/>
      <c r="F31" s="18">
        <v>520032046</v>
      </c>
      <c r="G31" s="6" t="s">
        <v>297</v>
      </c>
      <c r="H31" s="6" t="s">
        <v>98</v>
      </c>
      <c r="I31" s="6" t="s">
        <v>99</v>
      </c>
      <c r="J31" s="6"/>
      <c r="K31" s="17">
        <v>6.54</v>
      </c>
      <c r="L31" s="6" t="s">
        <v>100</v>
      </c>
      <c r="M31" s="19">
        <v>0.001</v>
      </c>
      <c r="N31" s="8">
        <v>-0.0011999999999999999</v>
      </c>
      <c r="O31" s="7">
        <v>3022369.5499999998</v>
      </c>
      <c r="P31" s="7">
        <v>102.68000000000001</v>
      </c>
      <c r="Q31" s="7">
        <v>0</v>
      </c>
      <c r="R31" s="7">
        <v>3103.3699999999999</v>
      </c>
      <c r="S31" s="8">
        <v>0.00089999999999999998</v>
      </c>
      <c r="T31" s="8">
        <v>0.0099000000000000008</v>
      </c>
      <c r="U31" s="8">
        <v>0.0019</v>
      </c>
      <c r="V31" s="52"/>
    </row>
    <row r="32" spans="1:22" ht="12.75">
      <c r="A32" s="52"/>
      <c r="B32" s="6" t="s">
        <v>325</v>
      </c>
      <c r="C32" s="17">
        <v>1158476</v>
      </c>
      <c r="D32" s="18" t="s">
        <v>200</v>
      </c>
      <c r="E32" s="6"/>
      <c r="F32" s="18">
        <v>520010869</v>
      </c>
      <c r="G32" s="6" t="s">
        <v>326</v>
      </c>
      <c r="H32" s="6" t="s">
        <v>98</v>
      </c>
      <c r="I32" s="6" t="s">
        <v>99</v>
      </c>
      <c r="J32" s="6"/>
      <c r="K32" s="17">
        <v>14.109999999999999</v>
      </c>
      <c r="L32" s="6" t="s">
        <v>100</v>
      </c>
      <c r="M32" s="19">
        <v>0.0207</v>
      </c>
      <c r="N32" s="8">
        <v>0.010699999999999999</v>
      </c>
      <c r="O32" s="7">
        <v>1456254.1000000001</v>
      </c>
      <c r="P32" s="7">
        <v>117.55</v>
      </c>
      <c r="Q32" s="7">
        <v>0</v>
      </c>
      <c r="R32" s="7">
        <v>1711.8299999999999</v>
      </c>
      <c r="S32" s="8">
        <v>0.00069999999999999999</v>
      </c>
      <c r="T32" s="8">
        <v>0.0054000000000000003</v>
      </c>
      <c r="U32" s="8">
        <v>0.001</v>
      </c>
      <c r="V32" s="52"/>
    </row>
    <row r="33" spans="1:22" ht="12.75">
      <c r="A33" s="52"/>
      <c r="B33" s="6" t="s">
        <v>327</v>
      </c>
      <c r="C33" s="17">
        <v>1158468</v>
      </c>
      <c r="D33" s="18" t="s">
        <v>200</v>
      </c>
      <c r="E33" s="6"/>
      <c r="F33" s="18">
        <v>520010869</v>
      </c>
      <c r="G33" s="6" t="s">
        <v>326</v>
      </c>
      <c r="H33" s="6" t="s">
        <v>98</v>
      </c>
      <c r="I33" s="6" t="s">
        <v>99</v>
      </c>
      <c r="J33" s="6"/>
      <c r="K33" s="17">
        <v>3.77</v>
      </c>
      <c r="L33" s="6" t="s">
        <v>100</v>
      </c>
      <c r="M33" s="19">
        <v>0.001</v>
      </c>
      <c r="N33" s="8">
        <v>-0.0095999999999999992</v>
      </c>
      <c r="O33" s="7">
        <v>60856.599999999999</v>
      </c>
      <c r="P33" s="7">
        <v>106.25</v>
      </c>
      <c r="Q33" s="7">
        <v>0</v>
      </c>
      <c r="R33" s="7">
        <v>64.659999999999997</v>
      </c>
      <c r="S33" s="8">
        <v>0.00010000000000000001</v>
      </c>
      <c r="T33" s="8">
        <v>0.00020000000000000001</v>
      </c>
      <c r="U33" s="8">
        <v>0</v>
      </c>
      <c r="V33" s="52"/>
    </row>
    <row r="34" spans="1:22" ht="12.75">
      <c r="A34" s="52"/>
      <c r="B34" s="6" t="s">
        <v>328</v>
      </c>
      <c r="C34" s="17">
        <v>1171297</v>
      </c>
      <c r="D34" s="18" t="s">
        <v>200</v>
      </c>
      <c r="E34" s="6"/>
      <c r="F34" s="18">
        <v>513686154</v>
      </c>
      <c r="G34" s="6" t="s">
        <v>297</v>
      </c>
      <c r="H34" s="6" t="s">
        <v>98</v>
      </c>
      <c r="I34" s="6" t="s">
        <v>99</v>
      </c>
      <c r="J34" s="6"/>
      <c r="K34" s="17">
        <v>0.82999999999999996</v>
      </c>
      <c r="L34" s="6" t="s">
        <v>100</v>
      </c>
      <c r="M34" s="19">
        <v>0.035499999999999997</v>
      </c>
      <c r="N34" s="8">
        <v>-0.028899999999999999</v>
      </c>
      <c r="O34" s="7">
        <v>64914.639999999999</v>
      </c>
      <c r="P34" s="7">
        <v>120.65000000000001</v>
      </c>
      <c r="Q34" s="7">
        <v>0</v>
      </c>
      <c r="R34" s="7">
        <v>78.319999999999993</v>
      </c>
      <c r="S34" s="8">
        <v>0.00050000000000000001</v>
      </c>
      <c r="T34" s="8">
        <v>0.00020000000000000001</v>
      </c>
      <c r="U34" s="8">
        <v>0</v>
      </c>
      <c r="V34" s="52"/>
    </row>
    <row r="35" spans="1:22" ht="12.75">
      <c r="A35" s="52"/>
      <c r="B35" s="6" t="s">
        <v>329</v>
      </c>
      <c r="C35" s="17">
        <v>1171305</v>
      </c>
      <c r="D35" s="18" t="s">
        <v>200</v>
      </c>
      <c r="E35" s="6"/>
      <c r="F35" s="18">
        <v>513686154</v>
      </c>
      <c r="G35" s="6" t="s">
        <v>297</v>
      </c>
      <c r="H35" s="6" t="s">
        <v>98</v>
      </c>
      <c r="I35" s="6" t="s">
        <v>99</v>
      </c>
      <c r="J35" s="6"/>
      <c r="K35" s="17">
        <v>4.3099999999999996</v>
      </c>
      <c r="L35" s="6" t="s">
        <v>100</v>
      </c>
      <c r="M35" s="19">
        <v>0.014999999999999999</v>
      </c>
      <c r="N35" s="8">
        <v>-0.0080999999999999996</v>
      </c>
      <c r="O35" s="7">
        <v>191442.45999999999</v>
      </c>
      <c r="P35" s="7">
        <v>114.51000000000001</v>
      </c>
      <c r="Q35" s="7">
        <v>0</v>
      </c>
      <c r="R35" s="7">
        <v>219.22</v>
      </c>
      <c r="S35" s="8">
        <v>0.00050000000000000001</v>
      </c>
      <c r="T35" s="8">
        <v>0.00069999999999999999</v>
      </c>
      <c r="U35" s="8">
        <v>0.00010000000000000001</v>
      </c>
      <c r="V35" s="52"/>
    </row>
    <row r="36" spans="1:22" ht="12.75">
      <c r="A36" s="52"/>
      <c r="B36" s="6" t="s">
        <v>330</v>
      </c>
      <c r="C36" s="17">
        <v>6620496</v>
      </c>
      <c r="D36" s="18" t="s">
        <v>200</v>
      </c>
      <c r="E36" s="6"/>
      <c r="F36" s="18">
        <v>520000118</v>
      </c>
      <c r="G36" s="6" t="s">
        <v>297</v>
      </c>
      <c r="H36" s="6" t="s">
        <v>98</v>
      </c>
      <c r="I36" s="6" t="s">
        <v>99</v>
      </c>
      <c r="J36" s="6"/>
      <c r="K36" s="17">
        <v>5.2300000000000004</v>
      </c>
      <c r="L36" s="6" t="s">
        <v>100</v>
      </c>
      <c r="M36" s="19">
        <v>0.001</v>
      </c>
      <c r="N36" s="8">
        <v>-0.0054999999999999997</v>
      </c>
      <c r="O36" s="7">
        <v>1127596.3500000001</v>
      </c>
      <c r="P36" s="7">
        <v>104.55</v>
      </c>
      <c r="Q36" s="7">
        <v>0</v>
      </c>
      <c r="R36" s="7">
        <v>1178.9000000000001</v>
      </c>
      <c r="S36" s="8">
        <v>0.00029999999999999997</v>
      </c>
      <c r="T36" s="8">
        <v>0.0037000000000000002</v>
      </c>
      <c r="U36" s="8">
        <v>0.00069999999999999999</v>
      </c>
      <c r="V36" s="52"/>
    </row>
    <row r="37" spans="1:22" ht="12.75">
      <c r="A37" s="52"/>
      <c r="B37" s="6" t="s">
        <v>331</v>
      </c>
      <c r="C37" s="17">
        <v>1940618</v>
      </c>
      <c r="D37" s="18" t="s">
        <v>200</v>
      </c>
      <c r="E37" s="6"/>
      <c r="F37" s="18">
        <v>520032640</v>
      </c>
      <c r="G37" s="6" t="s">
        <v>297</v>
      </c>
      <c r="H37" s="6" t="s">
        <v>98</v>
      </c>
      <c r="I37" s="6" t="s">
        <v>99</v>
      </c>
      <c r="J37" s="6"/>
      <c r="K37" s="17">
        <v>3.1000000000000001</v>
      </c>
      <c r="L37" s="6" t="s">
        <v>100</v>
      </c>
      <c r="M37" s="19">
        <v>0.0060000000000000001</v>
      </c>
      <c r="N37" s="8">
        <v>-0.011299999999999999</v>
      </c>
      <c r="O37" s="7">
        <v>644110.06999999995</v>
      </c>
      <c r="P37" s="7">
        <v>110.87000000000001</v>
      </c>
      <c r="Q37" s="7">
        <v>0</v>
      </c>
      <c r="R37" s="7">
        <v>714.12</v>
      </c>
      <c r="S37" s="8">
        <v>0.00040000000000000002</v>
      </c>
      <c r="T37" s="8">
        <v>0.0023</v>
      </c>
      <c r="U37" s="8">
        <v>0.00040000000000000002</v>
      </c>
      <c r="V37" s="52"/>
    </row>
    <row r="38" spans="1:22" ht="12.75">
      <c r="A38" s="52"/>
      <c r="B38" s="6" t="s">
        <v>332</v>
      </c>
      <c r="C38" s="17">
        <v>1940535</v>
      </c>
      <c r="D38" s="18" t="s">
        <v>200</v>
      </c>
      <c r="E38" s="6"/>
      <c r="F38" s="18">
        <v>520032640</v>
      </c>
      <c r="G38" s="6" t="s">
        <v>297</v>
      </c>
      <c r="H38" s="6" t="s">
        <v>98</v>
      </c>
      <c r="I38" s="6" t="s">
        <v>99</v>
      </c>
      <c r="J38" s="6"/>
      <c r="K38" s="17">
        <v>0.84999999999999998</v>
      </c>
      <c r="L38" s="6" t="s">
        <v>100</v>
      </c>
      <c r="M38" s="19">
        <v>0.050000000000000003</v>
      </c>
      <c r="N38" s="8">
        <v>-0.0281</v>
      </c>
      <c r="O38" s="7">
        <v>1468601.3799999999</v>
      </c>
      <c r="P38" s="7">
        <v>115.09999999999999</v>
      </c>
      <c r="Q38" s="7">
        <v>0</v>
      </c>
      <c r="R38" s="7">
        <v>1690.3599999999999</v>
      </c>
      <c r="S38" s="8">
        <v>0.00069999999999999999</v>
      </c>
      <c r="T38" s="8">
        <v>0.0054000000000000003</v>
      </c>
      <c r="U38" s="8">
        <v>0.001</v>
      </c>
      <c r="V38" s="52"/>
    </row>
    <row r="39" spans="1:22" ht="12.75">
      <c r="A39" s="52"/>
      <c r="B39" s="6" t="s">
        <v>333</v>
      </c>
      <c r="C39" s="17">
        <v>1940576</v>
      </c>
      <c r="D39" s="18" t="s">
        <v>200</v>
      </c>
      <c r="E39" s="6"/>
      <c r="F39" s="18">
        <v>520032640</v>
      </c>
      <c r="G39" s="6" t="s">
        <v>297</v>
      </c>
      <c r="H39" s="6" t="s">
        <v>98</v>
      </c>
      <c r="I39" s="6" t="s">
        <v>99</v>
      </c>
      <c r="J39" s="6"/>
      <c r="K39" s="17">
        <v>0.97999999999999998</v>
      </c>
      <c r="L39" s="6" t="s">
        <v>100</v>
      </c>
      <c r="M39" s="19">
        <v>0.0070000000000000001</v>
      </c>
      <c r="N39" s="8">
        <v>-0.027799999999999998</v>
      </c>
      <c r="O39" s="7">
        <v>341668.52000000002</v>
      </c>
      <c r="P39" s="7">
        <v>108.99</v>
      </c>
      <c r="Q39" s="7">
        <v>0</v>
      </c>
      <c r="R39" s="7">
        <v>372.38</v>
      </c>
      <c r="S39" s="8">
        <v>0.00050000000000000001</v>
      </c>
      <c r="T39" s="8">
        <v>0.0011999999999999999</v>
      </c>
      <c r="U39" s="8">
        <v>0.00020000000000000001</v>
      </c>
      <c r="V39" s="52"/>
    </row>
    <row r="40" spans="1:22" ht="12.75">
      <c r="A40" s="52"/>
      <c r="B40" s="6" t="s">
        <v>334</v>
      </c>
      <c r="C40" s="17">
        <v>1940659</v>
      </c>
      <c r="D40" s="18" t="s">
        <v>200</v>
      </c>
      <c r="E40" s="6"/>
      <c r="F40" s="18">
        <v>520032640</v>
      </c>
      <c r="G40" s="6" t="s">
        <v>297</v>
      </c>
      <c r="H40" s="6" t="s">
        <v>98</v>
      </c>
      <c r="I40" s="6" t="s">
        <v>99</v>
      </c>
      <c r="J40" s="6"/>
      <c r="K40" s="17">
        <v>4.6100000000000003</v>
      </c>
      <c r="L40" s="6" t="s">
        <v>100</v>
      </c>
      <c r="M40" s="19">
        <v>0.017500000000000002</v>
      </c>
      <c r="N40" s="8">
        <v>-0.0064999999999999997</v>
      </c>
      <c r="O40" s="7">
        <v>1950970.49</v>
      </c>
      <c r="P40" s="7">
        <v>115.41</v>
      </c>
      <c r="Q40" s="7">
        <v>0</v>
      </c>
      <c r="R40" s="7">
        <v>2251.6199999999999</v>
      </c>
      <c r="S40" s="8">
        <v>0.00050000000000000001</v>
      </c>
      <c r="T40" s="8">
        <v>0.0071999999999999998</v>
      </c>
      <c r="U40" s="8">
        <v>0.0014</v>
      </c>
      <c r="V40" s="52"/>
    </row>
    <row r="41" spans="1:22" ht="12.75">
      <c r="A41" s="52"/>
      <c r="B41" s="6" t="s">
        <v>335</v>
      </c>
      <c r="C41" s="17">
        <v>7480049</v>
      </c>
      <c r="D41" s="18" t="s">
        <v>200</v>
      </c>
      <c r="E41" s="6"/>
      <c r="F41" s="18">
        <v>520029935</v>
      </c>
      <c r="G41" s="6" t="s">
        <v>297</v>
      </c>
      <c r="H41" s="6" t="s">
        <v>336</v>
      </c>
      <c r="I41" s="6" t="s">
        <v>99</v>
      </c>
      <c r="J41" s="6"/>
      <c r="K41" s="17">
        <v>0.57999999999999996</v>
      </c>
      <c r="L41" s="6" t="s">
        <v>100</v>
      </c>
      <c r="M41" s="19">
        <v>0.047500000000000001</v>
      </c>
      <c r="N41" s="8">
        <v>-0.030800000000000001</v>
      </c>
      <c r="O41" s="7">
        <v>7491.7200000000003</v>
      </c>
      <c r="P41" s="7">
        <v>130.59</v>
      </c>
      <c r="Q41" s="7">
        <v>0</v>
      </c>
      <c r="R41" s="7">
        <v>9.7799999999999994</v>
      </c>
      <c r="S41" s="8">
        <v>0.00010000000000000001</v>
      </c>
      <c r="T41" s="8">
        <v>0</v>
      </c>
      <c r="U41" s="8">
        <v>0</v>
      </c>
      <c r="V41" s="52"/>
    </row>
    <row r="42" spans="1:22" ht="12.75">
      <c r="A42" s="52"/>
      <c r="B42" s="6" t="s">
        <v>337</v>
      </c>
      <c r="C42" s="17">
        <v>6910129</v>
      </c>
      <c r="D42" s="18" t="s">
        <v>200</v>
      </c>
      <c r="E42" s="6"/>
      <c r="F42" s="18">
        <v>520007030</v>
      </c>
      <c r="G42" s="6" t="s">
        <v>297</v>
      </c>
      <c r="H42" s="6" t="s">
        <v>336</v>
      </c>
      <c r="I42" s="6" t="s">
        <v>99</v>
      </c>
      <c r="J42" s="6"/>
      <c r="K42" s="17">
        <v>0.19</v>
      </c>
      <c r="L42" s="6" t="s">
        <v>100</v>
      </c>
      <c r="M42" s="19">
        <v>0.0385</v>
      </c>
      <c r="N42" s="8">
        <v>-0.073999999999999996</v>
      </c>
      <c r="O42" s="7">
        <v>15762.31</v>
      </c>
      <c r="P42" s="7">
        <v>115.64</v>
      </c>
      <c r="Q42" s="7">
        <v>0</v>
      </c>
      <c r="R42" s="7">
        <v>18.23</v>
      </c>
      <c r="S42" s="8">
        <v>0.00010000000000000001</v>
      </c>
      <c r="T42" s="8">
        <v>0.00010000000000000001</v>
      </c>
      <c r="U42" s="8">
        <v>0</v>
      </c>
      <c r="V42" s="52"/>
    </row>
    <row r="43" spans="1:22" ht="12.75">
      <c r="A43" s="52"/>
      <c r="B43" s="6" t="s">
        <v>338</v>
      </c>
      <c r="C43" s="17">
        <v>4160115</v>
      </c>
      <c r="D43" s="18" t="s">
        <v>200</v>
      </c>
      <c r="E43" s="6"/>
      <c r="F43" s="18">
        <v>520038910</v>
      </c>
      <c r="G43" s="6" t="s">
        <v>339</v>
      </c>
      <c r="H43" s="6" t="s">
        <v>336</v>
      </c>
      <c r="I43" s="6" t="s">
        <v>99</v>
      </c>
      <c r="J43" s="6"/>
      <c r="K43" s="17">
        <v>0.42999999999999999</v>
      </c>
      <c r="L43" s="6" t="s">
        <v>100</v>
      </c>
      <c r="M43" s="19">
        <v>0.036400000000000002</v>
      </c>
      <c r="N43" s="8">
        <v>-0.029100000000000001</v>
      </c>
      <c r="O43" s="7">
        <v>6788.6000000000004</v>
      </c>
      <c r="P43" s="7">
        <v>116.49</v>
      </c>
      <c r="Q43" s="7">
        <v>0</v>
      </c>
      <c r="R43" s="7">
        <v>7.9100000000000001</v>
      </c>
      <c r="S43" s="8">
        <v>0.00040000000000000002</v>
      </c>
      <c r="T43" s="8">
        <v>0</v>
      </c>
      <c r="U43" s="8">
        <v>0</v>
      </c>
      <c r="V43" s="52"/>
    </row>
    <row r="44" spans="1:22" ht="12.75">
      <c r="A44" s="52"/>
      <c r="B44" s="6" t="s">
        <v>340</v>
      </c>
      <c r="C44" s="17">
        <v>6000384</v>
      </c>
      <c r="D44" s="18" t="s">
        <v>200</v>
      </c>
      <c r="E44" s="6"/>
      <c r="F44" s="18">
        <v>520000472</v>
      </c>
      <c r="G44" s="6" t="s">
        <v>341</v>
      </c>
      <c r="H44" s="6" t="s">
        <v>336</v>
      </c>
      <c r="I44" s="6" t="s">
        <v>99</v>
      </c>
      <c r="J44" s="6"/>
      <c r="K44" s="17">
        <v>5.1699999999999999</v>
      </c>
      <c r="L44" s="6" t="s">
        <v>100</v>
      </c>
      <c r="M44" s="19">
        <v>0.01</v>
      </c>
      <c r="N44" s="8">
        <v>-0.0018</v>
      </c>
      <c r="O44" s="7">
        <v>853582.65000000002</v>
      </c>
      <c r="P44" s="7">
        <v>109.19</v>
      </c>
      <c r="Q44" s="7">
        <v>0</v>
      </c>
      <c r="R44" s="7">
        <v>932.02999999999997</v>
      </c>
      <c r="S44" s="8">
        <v>0.0016000000000000001</v>
      </c>
      <c r="T44" s="8">
        <v>0.0030000000000000001</v>
      </c>
      <c r="U44" s="8">
        <v>0.00059999999999999995</v>
      </c>
      <c r="V44" s="52"/>
    </row>
    <row r="45" spans="1:22" ht="12.75">
      <c r="A45" s="52"/>
      <c r="B45" s="6" t="s">
        <v>342</v>
      </c>
      <c r="C45" s="17">
        <v>6000210</v>
      </c>
      <c r="D45" s="18" t="s">
        <v>200</v>
      </c>
      <c r="E45" s="6"/>
      <c r="F45" s="18">
        <v>520000472</v>
      </c>
      <c r="G45" s="6" t="s">
        <v>341</v>
      </c>
      <c r="H45" s="6" t="s">
        <v>336</v>
      </c>
      <c r="I45" s="6" t="s">
        <v>99</v>
      </c>
      <c r="J45" s="6"/>
      <c r="K45" s="17">
        <v>5.5499999999999998</v>
      </c>
      <c r="L45" s="6" t="s">
        <v>100</v>
      </c>
      <c r="M45" s="19">
        <v>0.0385</v>
      </c>
      <c r="N45" s="8">
        <v>-0.0016000000000000001</v>
      </c>
      <c r="O45" s="7">
        <v>1190050.2</v>
      </c>
      <c r="P45" s="7">
        <v>129.63999999999999</v>
      </c>
      <c r="Q45" s="7">
        <v>37.359999999999999</v>
      </c>
      <c r="R45" s="7">
        <v>1580.1400000000001</v>
      </c>
      <c r="S45" s="8">
        <v>0.00050000000000000001</v>
      </c>
      <c r="T45" s="8">
        <v>0.0050000000000000001</v>
      </c>
      <c r="U45" s="8">
        <v>0.001</v>
      </c>
      <c r="V45" s="52"/>
    </row>
    <row r="46" spans="1:22" ht="12.75">
      <c r="A46" s="52"/>
      <c r="B46" s="6" t="s">
        <v>343</v>
      </c>
      <c r="C46" s="17">
        <v>6000236</v>
      </c>
      <c r="D46" s="18" t="s">
        <v>200</v>
      </c>
      <c r="E46" s="6"/>
      <c r="F46" s="18">
        <v>520000472</v>
      </c>
      <c r="G46" s="6" t="s">
        <v>341</v>
      </c>
      <c r="H46" s="6" t="s">
        <v>336</v>
      </c>
      <c r="I46" s="6" t="s">
        <v>99</v>
      </c>
      <c r="J46" s="6"/>
      <c r="K46" s="17">
        <v>3.2200000000000002</v>
      </c>
      <c r="L46" s="6" t="s">
        <v>100</v>
      </c>
      <c r="M46" s="19">
        <v>0.044999999999999998</v>
      </c>
      <c r="N46" s="8">
        <v>-0.010200000000000001</v>
      </c>
      <c r="O46" s="7">
        <v>600935.97999999998</v>
      </c>
      <c r="P46" s="7">
        <v>125.7</v>
      </c>
      <c r="Q46" s="7">
        <v>0</v>
      </c>
      <c r="R46" s="7">
        <v>755.38</v>
      </c>
      <c r="S46" s="8">
        <v>0.00020000000000000001</v>
      </c>
      <c r="T46" s="8">
        <v>0.0023999999999999998</v>
      </c>
      <c r="U46" s="8">
        <v>0.00050000000000000001</v>
      </c>
      <c r="V46" s="52"/>
    </row>
    <row r="47" spans="1:22" ht="12.75">
      <c r="A47" s="52"/>
      <c r="B47" s="6" t="s">
        <v>344</v>
      </c>
      <c r="C47" s="17">
        <v>6000285</v>
      </c>
      <c r="D47" s="18" t="s">
        <v>200</v>
      </c>
      <c r="E47" s="6"/>
      <c r="F47" s="18">
        <v>520000472</v>
      </c>
      <c r="G47" s="6" t="s">
        <v>341</v>
      </c>
      <c r="H47" s="6" t="s">
        <v>336</v>
      </c>
      <c r="I47" s="6" t="s">
        <v>99</v>
      </c>
      <c r="J47" s="6"/>
      <c r="K47" s="17">
        <v>8</v>
      </c>
      <c r="L47" s="6" t="s">
        <v>100</v>
      </c>
      <c r="M47" s="19">
        <v>0.023900000000000001</v>
      </c>
      <c r="N47" s="8">
        <v>0.0047999999999999996</v>
      </c>
      <c r="O47" s="7">
        <v>1976343.6799999999</v>
      </c>
      <c r="P47" s="7">
        <v>120.20999999999999</v>
      </c>
      <c r="Q47" s="7">
        <v>0</v>
      </c>
      <c r="R47" s="7">
        <v>2375.7600000000002</v>
      </c>
      <c r="S47" s="8">
        <v>0.001</v>
      </c>
      <c r="T47" s="8">
        <v>0.0076</v>
      </c>
      <c r="U47" s="8">
        <v>0.0015</v>
      </c>
      <c r="V47" s="52"/>
    </row>
    <row r="48" spans="1:22" ht="12.75">
      <c r="A48" s="52"/>
      <c r="B48" s="6" t="s">
        <v>345</v>
      </c>
      <c r="C48" s="17">
        <v>1175033</v>
      </c>
      <c r="D48" s="18" t="s">
        <v>200</v>
      </c>
      <c r="E48" s="6"/>
      <c r="F48" s="18">
        <v>513569780</v>
      </c>
      <c r="G48" s="6" t="s">
        <v>339</v>
      </c>
      <c r="H48" s="6" t="s">
        <v>346</v>
      </c>
      <c r="I48" s="6" t="s">
        <v>310</v>
      </c>
      <c r="J48" s="6"/>
      <c r="K48" s="17">
        <v>15.84</v>
      </c>
      <c r="L48" s="6" t="s">
        <v>100</v>
      </c>
      <c r="M48" s="19">
        <v>0.0095999999999999992</v>
      </c>
      <c r="N48" s="8">
        <v>0.0138</v>
      </c>
      <c r="O48" s="7">
        <v>402523.98999999999</v>
      </c>
      <c r="P48" s="7">
        <v>96.519999999999996</v>
      </c>
      <c r="Q48" s="7">
        <v>0</v>
      </c>
      <c r="R48" s="7">
        <v>388.51999999999998</v>
      </c>
      <c r="S48" s="8">
        <v>0.001</v>
      </c>
      <c r="T48" s="8">
        <v>0.0011999999999999999</v>
      </c>
      <c r="U48" s="8">
        <v>0.00020000000000000001</v>
      </c>
      <c r="V48" s="52"/>
    </row>
    <row r="49" spans="1:22" ht="12.75">
      <c r="A49" s="52"/>
      <c r="B49" s="6" t="s">
        <v>347</v>
      </c>
      <c r="C49" s="17">
        <v>1145572</v>
      </c>
      <c r="D49" s="18" t="s">
        <v>200</v>
      </c>
      <c r="E49" s="6"/>
      <c r="F49" s="18">
        <v>513569780</v>
      </c>
      <c r="G49" s="6" t="s">
        <v>339</v>
      </c>
      <c r="H49" s="6" t="s">
        <v>346</v>
      </c>
      <c r="I49" s="6" t="s">
        <v>310</v>
      </c>
      <c r="J49" s="6"/>
      <c r="K49" s="17">
        <v>7.3200000000000003</v>
      </c>
      <c r="L49" s="6" t="s">
        <v>100</v>
      </c>
      <c r="M49" s="19">
        <v>0.016500000000000001</v>
      </c>
      <c r="N49" s="8">
        <v>0.0025999999999999999</v>
      </c>
      <c r="O49" s="7">
        <v>2067676.6299999999</v>
      </c>
      <c r="P49" s="7">
        <v>116.09999999999999</v>
      </c>
      <c r="Q49" s="7">
        <v>0</v>
      </c>
      <c r="R49" s="7">
        <v>2400.5700000000002</v>
      </c>
      <c r="S49" s="8">
        <v>0.001</v>
      </c>
      <c r="T49" s="8">
        <v>0.0076</v>
      </c>
      <c r="U49" s="8">
        <v>0.0015</v>
      </c>
      <c r="V49" s="52"/>
    </row>
    <row r="50" spans="1:22" ht="12.75">
      <c r="A50" s="52"/>
      <c r="B50" s="6" t="s">
        <v>348</v>
      </c>
      <c r="C50" s="17">
        <v>1145564</v>
      </c>
      <c r="D50" s="18" t="s">
        <v>200</v>
      </c>
      <c r="E50" s="6"/>
      <c r="F50" s="18">
        <v>513569780</v>
      </c>
      <c r="G50" s="6" t="s">
        <v>339</v>
      </c>
      <c r="H50" s="6" t="s">
        <v>346</v>
      </c>
      <c r="I50" s="6" t="s">
        <v>310</v>
      </c>
      <c r="J50" s="6"/>
      <c r="K50" s="17">
        <v>3.3599999999999999</v>
      </c>
      <c r="L50" s="6" t="s">
        <v>100</v>
      </c>
      <c r="M50" s="19">
        <v>0.0083000000000000001</v>
      </c>
      <c r="N50" s="8">
        <v>-0.0099000000000000008</v>
      </c>
      <c r="O50" s="7">
        <v>86310.380000000005</v>
      </c>
      <c r="P50" s="7">
        <v>111.3</v>
      </c>
      <c r="Q50" s="7">
        <v>0</v>
      </c>
      <c r="R50" s="7">
        <v>96.060000000000002</v>
      </c>
      <c r="S50" s="8">
        <v>0.00010000000000000001</v>
      </c>
      <c r="T50" s="8">
        <v>0.00029999999999999997</v>
      </c>
      <c r="U50" s="8">
        <v>0.00010000000000000001</v>
      </c>
      <c r="V50" s="52"/>
    </row>
    <row r="51" spans="1:22" ht="12.75">
      <c r="A51" s="52"/>
      <c r="B51" s="6" t="s">
        <v>349</v>
      </c>
      <c r="C51" s="17">
        <v>1147503</v>
      </c>
      <c r="D51" s="18" t="s">
        <v>200</v>
      </c>
      <c r="E51" s="6"/>
      <c r="F51" s="18">
        <v>513436394</v>
      </c>
      <c r="G51" s="6" t="s">
        <v>326</v>
      </c>
      <c r="H51" s="6" t="s">
        <v>336</v>
      </c>
      <c r="I51" s="6" t="s">
        <v>99</v>
      </c>
      <c r="J51" s="6"/>
      <c r="K51" s="17">
        <v>7.5700000000000003</v>
      </c>
      <c r="L51" s="6" t="s">
        <v>100</v>
      </c>
      <c r="M51" s="19">
        <v>0.026499999999999999</v>
      </c>
      <c r="N51" s="8">
        <v>-0.00020000000000000001</v>
      </c>
      <c r="O51" s="7">
        <v>1222615.6399999999</v>
      </c>
      <c r="P51" s="7">
        <v>124.7</v>
      </c>
      <c r="Q51" s="7">
        <v>0</v>
      </c>
      <c r="R51" s="7">
        <v>1524.5999999999999</v>
      </c>
      <c r="S51" s="8">
        <v>0.00080000000000000004</v>
      </c>
      <c r="T51" s="8">
        <v>0.0047999999999999996</v>
      </c>
      <c r="U51" s="8">
        <v>0.00089999999999999998</v>
      </c>
      <c r="V51" s="52"/>
    </row>
    <row r="52" spans="1:22" ht="12.75">
      <c r="A52" s="52"/>
      <c r="B52" s="6" t="s">
        <v>350</v>
      </c>
      <c r="C52" s="17">
        <v>1134436</v>
      </c>
      <c r="D52" s="18" t="s">
        <v>200</v>
      </c>
      <c r="E52" s="6"/>
      <c r="F52" s="18">
        <v>510960719</v>
      </c>
      <c r="G52" s="6" t="s">
        <v>339</v>
      </c>
      <c r="H52" s="6" t="s">
        <v>336</v>
      </c>
      <c r="I52" s="6" t="s">
        <v>99</v>
      </c>
      <c r="J52" s="6"/>
      <c r="K52" s="17">
        <v>2.0099999999999998</v>
      </c>
      <c r="L52" s="6" t="s">
        <v>100</v>
      </c>
      <c r="M52" s="19">
        <v>0.0064999999999999997</v>
      </c>
      <c r="N52" s="8">
        <v>-0.019800000000000002</v>
      </c>
      <c r="O52" s="7">
        <v>263191.02000000002</v>
      </c>
      <c r="P52" s="7">
        <v>109.22</v>
      </c>
      <c r="Q52" s="7">
        <v>92.060000000000002</v>
      </c>
      <c r="R52" s="7">
        <v>379.51999999999998</v>
      </c>
      <c r="S52" s="8">
        <v>0.00059999999999999995</v>
      </c>
      <c r="T52" s="8">
        <v>0.0011999999999999999</v>
      </c>
      <c r="U52" s="8">
        <v>0.00020000000000000001</v>
      </c>
      <c r="V52" s="52"/>
    </row>
    <row r="53" spans="1:22" ht="12.75">
      <c r="A53" s="52"/>
      <c r="B53" s="6" t="s">
        <v>351</v>
      </c>
      <c r="C53" s="17">
        <v>1138650</v>
      </c>
      <c r="D53" s="18" t="s">
        <v>200</v>
      </c>
      <c r="E53" s="6"/>
      <c r="F53" s="18">
        <v>510960719</v>
      </c>
      <c r="G53" s="6" t="s">
        <v>339</v>
      </c>
      <c r="H53" s="6" t="s">
        <v>346</v>
      </c>
      <c r="I53" s="6" t="s">
        <v>310</v>
      </c>
      <c r="J53" s="6"/>
      <c r="K53" s="17">
        <v>4.21</v>
      </c>
      <c r="L53" s="6" t="s">
        <v>100</v>
      </c>
      <c r="M53" s="19">
        <v>0.013400000000000001</v>
      </c>
      <c r="N53" s="8">
        <v>-0.0035000000000000001</v>
      </c>
      <c r="O53" s="7">
        <v>1379656.21</v>
      </c>
      <c r="P53" s="7">
        <v>112.92</v>
      </c>
      <c r="Q53" s="7">
        <v>0</v>
      </c>
      <c r="R53" s="7">
        <v>1557.9100000000001</v>
      </c>
      <c r="S53" s="8">
        <v>0.00040000000000000002</v>
      </c>
      <c r="T53" s="8">
        <v>0.0050000000000000001</v>
      </c>
      <c r="U53" s="8">
        <v>0.001</v>
      </c>
      <c r="V53" s="52"/>
    </row>
    <row r="54" spans="1:22" ht="12.75">
      <c r="A54" s="52"/>
      <c r="B54" s="6" t="s">
        <v>352</v>
      </c>
      <c r="C54" s="17">
        <v>1178680</v>
      </c>
      <c r="D54" s="18" t="s">
        <v>200</v>
      </c>
      <c r="E54" s="6"/>
      <c r="F54" s="18">
        <v>510960719</v>
      </c>
      <c r="G54" s="6" t="s">
        <v>339</v>
      </c>
      <c r="H54" s="6" t="s">
        <v>336</v>
      </c>
      <c r="I54" s="6" t="s">
        <v>99</v>
      </c>
      <c r="J54" s="6"/>
      <c r="K54" s="17">
        <v>12.6</v>
      </c>
      <c r="L54" s="6" t="s">
        <v>100</v>
      </c>
      <c r="M54" s="19">
        <v>0.016899999999999998</v>
      </c>
      <c r="N54" s="8">
        <v>0.018499999999999999</v>
      </c>
      <c r="O54" s="7">
        <v>593024.18000000005</v>
      </c>
      <c r="P54" s="7">
        <v>100.58</v>
      </c>
      <c r="Q54" s="7">
        <v>0</v>
      </c>
      <c r="R54" s="7">
        <v>596.46000000000004</v>
      </c>
      <c r="S54" s="8">
        <v>0.00029999999999999997</v>
      </c>
      <c r="T54" s="8">
        <v>0.0019</v>
      </c>
      <c r="U54" s="8">
        <v>0.00040000000000000002</v>
      </c>
      <c r="V54" s="52"/>
    </row>
    <row r="55" spans="1:22" ht="12.75">
      <c r="A55" s="52"/>
      <c r="B55" s="6" t="s">
        <v>353</v>
      </c>
      <c r="C55" s="17">
        <v>1156603</v>
      </c>
      <c r="D55" s="18" t="s">
        <v>200</v>
      </c>
      <c r="E55" s="6"/>
      <c r="F55" s="18">
        <v>510960719</v>
      </c>
      <c r="G55" s="6" t="s">
        <v>339</v>
      </c>
      <c r="H55" s="6" t="s">
        <v>346</v>
      </c>
      <c r="I55" s="6" t="s">
        <v>310</v>
      </c>
      <c r="J55" s="6"/>
      <c r="K55" s="17">
        <v>4.21</v>
      </c>
      <c r="L55" s="6" t="s">
        <v>100</v>
      </c>
      <c r="M55" s="19">
        <v>0.0177</v>
      </c>
      <c r="N55" s="8">
        <v>-0.0028</v>
      </c>
      <c r="O55" s="7">
        <v>2389676.1499999999</v>
      </c>
      <c r="P55" s="7">
        <v>113.34</v>
      </c>
      <c r="Q55" s="7">
        <v>0</v>
      </c>
      <c r="R55" s="7">
        <v>2708.46</v>
      </c>
      <c r="S55" s="8">
        <v>0.00069999999999999999</v>
      </c>
      <c r="T55" s="8">
        <v>0.0086</v>
      </c>
      <c r="U55" s="8">
        <v>0.0016999999999999999</v>
      </c>
      <c r="V55" s="52"/>
    </row>
    <row r="56" spans="1:22" ht="12.75">
      <c r="A56" s="52"/>
      <c r="B56" s="6" t="s">
        <v>354</v>
      </c>
      <c r="C56" s="17">
        <v>1156611</v>
      </c>
      <c r="D56" s="18" t="s">
        <v>200</v>
      </c>
      <c r="E56" s="6"/>
      <c r="F56" s="18">
        <v>510960719</v>
      </c>
      <c r="G56" s="6" t="s">
        <v>339</v>
      </c>
      <c r="H56" s="6" t="s">
        <v>346</v>
      </c>
      <c r="I56" s="6" t="s">
        <v>310</v>
      </c>
      <c r="J56" s="6"/>
      <c r="K56" s="17">
        <v>7.71</v>
      </c>
      <c r="L56" s="6" t="s">
        <v>100</v>
      </c>
      <c r="M56" s="19">
        <v>0.024799999999999999</v>
      </c>
      <c r="N56" s="8">
        <v>0.0088999999999999999</v>
      </c>
      <c r="O56" s="7">
        <v>1402493.78</v>
      </c>
      <c r="P56" s="7">
        <v>117.62000000000001</v>
      </c>
      <c r="Q56" s="7">
        <v>0</v>
      </c>
      <c r="R56" s="7">
        <v>1649.6099999999999</v>
      </c>
      <c r="S56" s="8">
        <v>0.00069999999999999999</v>
      </c>
      <c r="T56" s="8">
        <v>0.0051999999999999998</v>
      </c>
      <c r="U56" s="8">
        <v>0.001</v>
      </c>
      <c r="V56" s="52"/>
    </row>
    <row r="57" spans="1:22" ht="12.75">
      <c r="A57" s="52"/>
      <c r="B57" s="6" t="s">
        <v>355</v>
      </c>
      <c r="C57" s="17">
        <v>1178672</v>
      </c>
      <c r="D57" s="18" t="s">
        <v>200</v>
      </c>
      <c r="E57" s="6"/>
      <c r="F57" s="18">
        <v>510960719</v>
      </c>
      <c r="G57" s="6" t="s">
        <v>339</v>
      </c>
      <c r="H57" s="6" t="s">
        <v>336</v>
      </c>
      <c r="I57" s="6" t="s">
        <v>99</v>
      </c>
      <c r="J57" s="6"/>
      <c r="K57" s="17">
        <v>9.2400000000000002</v>
      </c>
      <c r="L57" s="6" t="s">
        <v>100</v>
      </c>
      <c r="M57" s="19">
        <v>0.0089999999999999993</v>
      </c>
      <c r="N57" s="8">
        <v>0.011599999999999999</v>
      </c>
      <c r="O57" s="7">
        <v>2091512.4399999999</v>
      </c>
      <c r="P57" s="7">
        <v>99.909999999999997</v>
      </c>
      <c r="Q57" s="7">
        <v>0</v>
      </c>
      <c r="R57" s="7">
        <v>2089.6300000000001</v>
      </c>
      <c r="S57" s="8">
        <v>0.0011000000000000001</v>
      </c>
      <c r="T57" s="8">
        <v>0.0066</v>
      </c>
      <c r="U57" s="8">
        <v>0.0012999999999999999</v>
      </c>
      <c r="V57" s="52"/>
    </row>
    <row r="58" spans="1:22" ht="12.75">
      <c r="A58" s="52"/>
      <c r="B58" s="6" t="s">
        <v>356</v>
      </c>
      <c r="C58" s="17">
        <v>1940543</v>
      </c>
      <c r="D58" s="18" t="s">
        <v>200</v>
      </c>
      <c r="E58" s="6"/>
      <c r="F58" s="18">
        <v>520032640</v>
      </c>
      <c r="G58" s="6" t="s">
        <v>297</v>
      </c>
      <c r="H58" s="6" t="s">
        <v>336</v>
      </c>
      <c r="I58" s="6" t="s">
        <v>99</v>
      </c>
      <c r="J58" s="6"/>
      <c r="K58" s="17">
        <v>0.66000000000000003</v>
      </c>
      <c r="L58" s="6" t="s">
        <v>100</v>
      </c>
      <c r="M58" s="19">
        <v>0.042000000000000003</v>
      </c>
      <c r="N58" s="8">
        <v>-0.028799999999999999</v>
      </c>
      <c r="O58" s="7">
        <v>300431.84000000003</v>
      </c>
      <c r="P58" s="7">
        <v>114.5</v>
      </c>
      <c r="Q58" s="7">
        <v>0</v>
      </c>
      <c r="R58" s="7">
        <v>343.99000000000001</v>
      </c>
      <c r="S58" s="8">
        <v>0.00050000000000000001</v>
      </c>
      <c r="T58" s="8">
        <v>0.0011000000000000001</v>
      </c>
      <c r="U58" s="8">
        <v>0.00020000000000000001</v>
      </c>
      <c r="V58" s="52"/>
    </row>
    <row r="59" spans="1:22" ht="12.75">
      <c r="A59" s="52"/>
      <c r="B59" s="6" t="s">
        <v>357</v>
      </c>
      <c r="C59" s="17">
        <v>1940501</v>
      </c>
      <c r="D59" s="18" t="s">
        <v>200</v>
      </c>
      <c r="E59" s="6"/>
      <c r="F59" s="18">
        <v>520032640</v>
      </c>
      <c r="G59" s="6" t="s">
        <v>297</v>
      </c>
      <c r="H59" s="6" t="s">
        <v>336</v>
      </c>
      <c r="I59" s="6" t="s">
        <v>99</v>
      </c>
      <c r="J59" s="6"/>
      <c r="K59" s="17">
        <v>0.67000000000000004</v>
      </c>
      <c r="L59" s="6" t="s">
        <v>100</v>
      </c>
      <c r="M59" s="19">
        <v>0.040000000000000001</v>
      </c>
      <c r="N59" s="8">
        <v>-0.031199999999999999</v>
      </c>
      <c r="O59" s="7">
        <v>553072.06000000006</v>
      </c>
      <c r="P59" s="7">
        <v>116.55</v>
      </c>
      <c r="Q59" s="7">
        <v>0</v>
      </c>
      <c r="R59" s="7">
        <v>644.61000000000001</v>
      </c>
      <c r="S59" s="8">
        <v>0.00080000000000000004</v>
      </c>
      <c r="T59" s="8">
        <v>0.002</v>
      </c>
      <c r="U59" s="8">
        <v>0.00040000000000000002</v>
      </c>
      <c r="V59" s="52"/>
    </row>
    <row r="60" spans="1:22" ht="12.75">
      <c r="A60" s="52"/>
      <c r="B60" s="6" t="s">
        <v>358</v>
      </c>
      <c r="C60" s="17">
        <v>1177625</v>
      </c>
      <c r="D60" s="18" t="s">
        <v>200</v>
      </c>
      <c r="E60" s="6"/>
      <c r="F60" s="18">
        <v>520043613</v>
      </c>
      <c r="G60" s="6" t="s">
        <v>326</v>
      </c>
      <c r="H60" s="6" t="s">
        <v>336</v>
      </c>
      <c r="I60" s="6" t="s">
        <v>99</v>
      </c>
      <c r="J60" s="6"/>
      <c r="K60" s="17">
        <v>4.7800000000000002</v>
      </c>
      <c r="L60" s="6" t="s">
        <v>100</v>
      </c>
      <c r="M60" s="19">
        <v>0.0070000000000000001</v>
      </c>
      <c r="N60" s="8">
        <v>-0.010800000000000001</v>
      </c>
      <c r="O60" s="7">
        <v>106858.33</v>
      </c>
      <c r="P60" s="7">
        <v>111.7</v>
      </c>
      <c r="Q60" s="7">
        <v>0</v>
      </c>
      <c r="R60" s="7">
        <v>119.36</v>
      </c>
      <c r="S60" s="8">
        <v>0.0011000000000000001</v>
      </c>
      <c r="T60" s="8">
        <v>0.00040000000000000002</v>
      </c>
      <c r="U60" s="8">
        <v>0.00010000000000000001</v>
      </c>
      <c r="V60" s="52"/>
    </row>
    <row r="61" spans="1:22" ht="12.75">
      <c r="A61" s="52"/>
      <c r="B61" s="6" t="s">
        <v>359</v>
      </c>
      <c r="C61" s="17">
        <v>1172782</v>
      </c>
      <c r="D61" s="18" t="s">
        <v>200</v>
      </c>
      <c r="E61" s="6"/>
      <c r="F61" s="18">
        <v>520026683</v>
      </c>
      <c r="G61" s="6" t="s">
        <v>339</v>
      </c>
      <c r="H61" s="6" t="s">
        <v>360</v>
      </c>
      <c r="I61" s="6" t="s">
        <v>99</v>
      </c>
      <c r="J61" s="6"/>
      <c r="K61" s="17">
        <v>7.9800000000000004</v>
      </c>
      <c r="L61" s="6" t="s">
        <v>100</v>
      </c>
      <c r="M61" s="19">
        <v>0.0091999999999999998</v>
      </c>
      <c r="N61" s="8">
        <v>0.0104</v>
      </c>
      <c r="O61" s="7">
        <v>436825.21000000002</v>
      </c>
      <c r="P61" s="7">
        <v>103.06</v>
      </c>
      <c r="Q61" s="7">
        <v>0</v>
      </c>
      <c r="R61" s="7">
        <v>450.19</v>
      </c>
      <c r="S61" s="8">
        <v>0.00029999999999999997</v>
      </c>
      <c r="T61" s="8">
        <v>0.0014</v>
      </c>
      <c r="U61" s="8">
        <v>0.00029999999999999997</v>
      </c>
      <c r="V61" s="52"/>
    </row>
    <row r="62" spans="1:22" ht="12.75">
      <c r="A62" s="52"/>
      <c r="B62" s="6" t="s">
        <v>361</v>
      </c>
      <c r="C62" s="17">
        <v>1126630</v>
      </c>
      <c r="D62" s="18" t="s">
        <v>200</v>
      </c>
      <c r="E62" s="6"/>
      <c r="F62" s="18">
        <v>520026683</v>
      </c>
      <c r="G62" s="6" t="s">
        <v>339</v>
      </c>
      <c r="H62" s="6" t="s">
        <v>360</v>
      </c>
      <c r="I62" s="6" t="s">
        <v>99</v>
      </c>
      <c r="J62" s="6"/>
      <c r="K62" s="17">
        <v>0.25</v>
      </c>
      <c r="L62" s="6" t="s">
        <v>100</v>
      </c>
      <c r="M62" s="19">
        <v>0.048000000000000001</v>
      </c>
      <c r="N62" s="8">
        <v>-0.0574</v>
      </c>
      <c r="O62" s="7">
        <v>102227.37</v>
      </c>
      <c r="P62" s="7">
        <v>112.42</v>
      </c>
      <c r="Q62" s="7">
        <v>0</v>
      </c>
      <c r="R62" s="7">
        <v>114.92</v>
      </c>
      <c r="S62" s="8">
        <v>0.00029999999999999997</v>
      </c>
      <c r="T62" s="8">
        <v>0.00040000000000000002</v>
      </c>
      <c r="U62" s="8">
        <v>0.00010000000000000001</v>
      </c>
      <c r="V62" s="52"/>
    </row>
    <row r="63" spans="1:22" ht="12.75">
      <c r="A63" s="52"/>
      <c r="B63" s="6" t="s">
        <v>362</v>
      </c>
      <c r="C63" s="17">
        <v>1133149</v>
      </c>
      <c r="D63" s="18" t="s">
        <v>200</v>
      </c>
      <c r="E63" s="6"/>
      <c r="F63" s="18">
        <v>520026683</v>
      </c>
      <c r="G63" s="6" t="s">
        <v>339</v>
      </c>
      <c r="H63" s="6" t="s">
        <v>360</v>
      </c>
      <c r="I63" s="6" t="s">
        <v>99</v>
      </c>
      <c r="J63" s="6"/>
      <c r="K63" s="17">
        <v>3.4199999999999999</v>
      </c>
      <c r="L63" s="6" t="s">
        <v>100</v>
      </c>
      <c r="M63" s="19">
        <v>0.032000000000000001</v>
      </c>
      <c r="N63" s="8">
        <v>-0.0060000000000000001</v>
      </c>
      <c r="O63" s="7">
        <v>926544.39000000001</v>
      </c>
      <c r="P63" s="7">
        <v>120.05</v>
      </c>
      <c r="Q63" s="7">
        <v>0</v>
      </c>
      <c r="R63" s="7">
        <v>1112.3199999999999</v>
      </c>
      <c r="S63" s="8">
        <v>0.00059999999999999995</v>
      </c>
      <c r="T63" s="8">
        <v>0.0035000000000000001</v>
      </c>
      <c r="U63" s="8">
        <v>0.00069999999999999999</v>
      </c>
      <c r="V63" s="52"/>
    </row>
    <row r="64" spans="1:22" ht="12.75">
      <c r="A64" s="52"/>
      <c r="B64" s="6" t="s">
        <v>363</v>
      </c>
      <c r="C64" s="17">
        <v>1158609</v>
      </c>
      <c r="D64" s="18" t="s">
        <v>200</v>
      </c>
      <c r="E64" s="6"/>
      <c r="F64" s="18">
        <v>520026683</v>
      </c>
      <c r="G64" s="6" t="s">
        <v>339</v>
      </c>
      <c r="H64" s="6" t="s">
        <v>360</v>
      </c>
      <c r="I64" s="6" t="s">
        <v>99</v>
      </c>
      <c r="J64" s="6"/>
      <c r="K64" s="17">
        <v>5.7300000000000004</v>
      </c>
      <c r="L64" s="6" t="s">
        <v>100</v>
      </c>
      <c r="M64" s="19">
        <v>0.0114</v>
      </c>
      <c r="N64" s="8">
        <v>0.0040000000000000001</v>
      </c>
      <c r="O64" s="7">
        <v>1258605.0700000001</v>
      </c>
      <c r="P64" s="7">
        <v>107.05</v>
      </c>
      <c r="Q64" s="7">
        <v>0</v>
      </c>
      <c r="R64" s="7">
        <v>1347.3399999999999</v>
      </c>
      <c r="S64" s="8">
        <v>0.00059999999999999995</v>
      </c>
      <c r="T64" s="8">
        <v>0.0043</v>
      </c>
      <c r="U64" s="8">
        <v>0.00080000000000000004</v>
      </c>
      <c r="V64" s="52"/>
    </row>
    <row r="65" spans="1:22" ht="12.75">
      <c r="A65" s="52"/>
      <c r="B65" s="6" t="s">
        <v>364</v>
      </c>
      <c r="C65" s="17">
        <v>11727820</v>
      </c>
      <c r="D65" s="18" t="s">
        <v>200</v>
      </c>
      <c r="E65" s="6"/>
      <c r="F65" s="18">
        <v>520026683</v>
      </c>
      <c r="G65" s="6" t="s">
        <v>339</v>
      </c>
      <c r="H65" s="6" t="s">
        <v>360</v>
      </c>
      <c r="I65" s="6" t="s">
        <v>99</v>
      </c>
      <c r="J65" s="6"/>
      <c r="K65" s="17">
        <v>7.9800000000000004</v>
      </c>
      <c r="L65" s="6" t="s">
        <v>100</v>
      </c>
      <c r="M65" s="19">
        <v>0.0091999999999999998</v>
      </c>
      <c r="N65" s="8">
        <v>0.00010000000000000001</v>
      </c>
      <c r="O65" s="7">
        <v>535043.31999999995</v>
      </c>
      <c r="P65" s="7">
        <v>102.2</v>
      </c>
      <c r="Q65" s="7">
        <v>0</v>
      </c>
      <c r="R65" s="7">
        <v>546.80999999999995</v>
      </c>
      <c r="S65" s="8">
        <v>0.00040000000000000002</v>
      </c>
      <c r="T65" s="8">
        <v>0.0016999999999999999</v>
      </c>
      <c r="U65" s="8">
        <v>0.00029999999999999997</v>
      </c>
      <c r="V65" s="52"/>
    </row>
    <row r="66" spans="1:22" ht="12.75">
      <c r="A66" s="52"/>
      <c r="B66" s="6" t="s">
        <v>365</v>
      </c>
      <c r="C66" s="17">
        <v>1160944</v>
      </c>
      <c r="D66" s="18" t="s">
        <v>200</v>
      </c>
      <c r="E66" s="6"/>
      <c r="F66" s="18">
        <v>511659401</v>
      </c>
      <c r="G66" s="6" t="s">
        <v>339</v>
      </c>
      <c r="H66" s="6" t="s">
        <v>360</v>
      </c>
      <c r="I66" s="6" t="s">
        <v>99</v>
      </c>
      <c r="J66" s="6"/>
      <c r="K66" s="17">
        <v>6.7400000000000002</v>
      </c>
      <c r="L66" s="6" t="s">
        <v>100</v>
      </c>
      <c r="M66" s="19">
        <v>0.0064999999999999997</v>
      </c>
      <c r="N66" s="8">
        <v>0.0071000000000000004</v>
      </c>
      <c r="O66" s="7">
        <v>74383.460000000006</v>
      </c>
      <c r="P66" s="7">
        <v>102.62000000000001</v>
      </c>
      <c r="Q66" s="7">
        <v>0</v>
      </c>
      <c r="R66" s="7">
        <v>76.329999999999998</v>
      </c>
      <c r="S66" s="8">
        <v>4.4190000000000002E-05</v>
      </c>
      <c r="T66" s="8">
        <v>0.00020000000000000001</v>
      </c>
      <c r="U66" s="8">
        <v>0</v>
      </c>
      <c r="V66" s="52"/>
    </row>
    <row r="67" spans="1:22" ht="12.75">
      <c r="A67" s="52"/>
      <c r="B67" s="6" t="s">
        <v>366</v>
      </c>
      <c r="C67" s="17">
        <v>1133487</v>
      </c>
      <c r="D67" s="18" t="s">
        <v>200</v>
      </c>
      <c r="E67" s="6"/>
      <c r="F67" s="18">
        <v>511659401</v>
      </c>
      <c r="G67" s="6" t="s">
        <v>339</v>
      </c>
      <c r="H67" s="6" t="s">
        <v>360</v>
      </c>
      <c r="I67" s="6" t="s">
        <v>99</v>
      </c>
      <c r="J67" s="6"/>
      <c r="K67" s="17">
        <v>3.6800000000000002</v>
      </c>
      <c r="L67" s="6" t="s">
        <v>100</v>
      </c>
      <c r="M67" s="19">
        <v>0.023400000000000001</v>
      </c>
      <c r="N67" s="8">
        <v>-0.0055999999999999999</v>
      </c>
      <c r="O67" s="7">
        <v>446844.70000000001</v>
      </c>
      <c r="P67" s="7">
        <v>114.95999999999999</v>
      </c>
      <c r="Q67" s="7">
        <v>0</v>
      </c>
      <c r="R67" s="7">
        <v>513.69000000000005</v>
      </c>
      <c r="S67" s="8">
        <v>0.00010000000000000001</v>
      </c>
      <c r="T67" s="8">
        <v>0.0016000000000000001</v>
      </c>
      <c r="U67" s="8">
        <v>0.00029999999999999997</v>
      </c>
      <c r="V67" s="52"/>
    </row>
    <row r="68" spans="1:22" ht="12.75">
      <c r="A68" s="52"/>
      <c r="B68" s="6" t="s">
        <v>367</v>
      </c>
      <c r="C68" s="17">
        <v>1168442</v>
      </c>
      <c r="D68" s="18" t="s">
        <v>200</v>
      </c>
      <c r="E68" s="6"/>
      <c r="F68" s="18">
        <v>513623314</v>
      </c>
      <c r="G68" s="6" t="s">
        <v>339</v>
      </c>
      <c r="H68" s="6" t="s">
        <v>360</v>
      </c>
      <c r="I68" s="6" t="s">
        <v>99</v>
      </c>
      <c r="J68" s="6"/>
      <c r="K68" s="17">
        <v>5.4400000000000004</v>
      </c>
      <c r="L68" s="6" t="s">
        <v>100</v>
      </c>
      <c r="M68" s="19">
        <v>0.0068999999999999999</v>
      </c>
      <c r="N68" s="8">
        <v>0.0025000000000000001</v>
      </c>
      <c r="O68" s="7">
        <v>106707.61</v>
      </c>
      <c r="P68" s="7">
        <v>106.18000000000001</v>
      </c>
      <c r="Q68" s="7">
        <v>0</v>
      </c>
      <c r="R68" s="7">
        <v>113.3</v>
      </c>
      <c r="S68" s="8">
        <v>0.00059999999999999995</v>
      </c>
      <c r="T68" s="8">
        <v>0.00040000000000000002</v>
      </c>
      <c r="U68" s="8">
        <v>0.00010000000000000001</v>
      </c>
      <c r="V68" s="52"/>
    </row>
    <row r="69" spans="1:22" ht="12.75">
      <c r="A69" s="52"/>
      <c r="B69" s="6" t="s">
        <v>368</v>
      </c>
      <c r="C69" s="17">
        <v>1159516</v>
      </c>
      <c r="D69" s="18" t="s">
        <v>200</v>
      </c>
      <c r="E69" s="6"/>
      <c r="F69" s="18">
        <v>513623314</v>
      </c>
      <c r="G69" s="6" t="s">
        <v>339</v>
      </c>
      <c r="H69" s="6" t="s">
        <v>360</v>
      </c>
      <c r="I69" s="6" t="s">
        <v>99</v>
      </c>
      <c r="J69" s="6"/>
      <c r="K69" s="17">
        <v>5.8600000000000003</v>
      </c>
      <c r="L69" s="6" t="s">
        <v>100</v>
      </c>
      <c r="M69" s="19">
        <v>0.0077999999999999996</v>
      </c>
      <c r="N69" s="8">
        <v>0.0035000000000000001</v>
      </c>
      <c r="O69" s="7">
        <v>242153.04999999999</v>
      </c>
      <c r="P69" s="7">
        <v>105.33</v>
      </c>
      <c r="Q69" s="7">
        <v>0</v>
      </c>
      <c r="R69" s="7">
        <v>255.06</v>
      </c>
      <c r="S69" s="8">
        <v>0.00059999999999999995</v>
      </c>
      <c r="T69" s="8">
        <v>0.00080000000000000004</v>
      </c>
      <c r="U69" s="8">
        <v>0.00020000000000000001</v>
      </c>
      <c r="V69" s="52"/>
    </row>
    <row r="70" spans="1:22" ht="12.75">
      <c r="A70" s="52"/>
      <c r="B70" s="6" t="s">
        <v>369</v>
      </c>
      <c r="C70" s="17">
        <v>1138924</v>
      </c>
      <c r="D70" s="18" t="s">
        <v>200</v>
      </c>
      <c r="E70" s="6"/>
      <c r="F70" s="18">
        <v>513623314</v>
      </c>
      <c r="G70" s="6" t="s">
        <v>339</v>
      </c>
      <c r="H70" s="6" t="s">
        <v>360</v>
      </c>
      <c r="I70" s="6" t="s">
        <v>99</v>
      </c>
      <c r="J70" s="6"/>
      <c r="K70" s="17">
        <v>3.2999999999999998</v>
      </c>
      <c r="L70" s="6" t="s">
        <v>100</v>
      </c>
      <c r="M70" s="19">
        <v>0.013400000000000001</v>
      </c>
      <c r="N70" s="8">
        <v>-0.0061999999999999998</v>
      </c>
      <c r="O70" s="7">
        <v>793314.54000000004</v>
      </c>
      <c r="P70" s="7">
        <v>112.3</v>
      </c>
      <c r="Q70" s="7">
        <v>0</v>
      </c>
      <c r="R70" s="7">
        <v>890.88999999999999</v>
      </c>
      <c r="S70" s="8">
        <v>0.0023</v>
      </c>
      <c r="T70" s="8">
        <v>0.0028</v>
      </c>
      <c r="U70" s="8">
        <v>0.00050000000000000001</v>
      </c>
      <c r="V70" s="52"/>
    </row>
    <row r="71" spans="1:22" ht="12.75">
      <c r="A71" s="52"/>
      <c r="B71" s="6" t="s">
        <v>370</v>
      </c>
      <c r="C71" s="17">
        <v>1151117</v>
      </c>
      <c r="D71" s="18" t="s">
        <v>200</v>
      </c>
      <c r="E71" s="6"/>
      <c r="F71" s="18">
        <v>513623314</v>
      </c>
      <c r="G71" s="6" t="s">
        <v>339</v>
      </c>
      <c r="H71" s="6" t="s">
        <v>360</v>
      </c>
      <c r="I71" s="6" t="s">
        <v>99</v>
      </c>
      <c r="J71" s="6"/>
      <c r="K71" s="17">
        <v>4.7699999999999996</v>
      </c>
      <c r="L71" s="6" t="s">
        <v>100</v>
      </c>
      <c r="M71" s="19">
        <v>0.018200000000000001</v>
      </c>
      <c r="N71" s="8">
        <v>-0.0012999999999999999</v>
      </c>
      <c r="O71" s="7">
        <v>24579.57</v>
      </c>
      <c r="P71" s="7">
        <v>114.41</v>
      </c>
      <c r="Q71" s="7">
        <v>0</v>
      </c>
      <c r="R71" s="7">
        <v>28.120000000000001</v>
      </c>
      <c r="S71" s="8">
        <v>0.00010000000000000001</v>
      </c>
      <c r="T71" s="8">
        <v>0.00010000000000000001</v>
      </c>
      <c r="U71" s="8">
        <v>0</v>
      </c>
      <c r="V71" s="52"/>
    </row>
    <row r="72" spans="1:22" ht="12.75">
      <c r="A72" s="52"/>
      <c r="B72" s="6" t="s">
        <v>371</v>
      </c>
      <c r="C72" s="17">
        <v>1161512</v>
      </c>
      <c r="D72" s="18" t="s">
        <v>200</v>
      </c>
      <c r="E72" s="6"/>
      <c r="F72" s="18">
        <v>513623314</v>
      </c>
      <c r="G72" s="6" t="s">
        <v>339</v>
      </c>
      <c r="H72" s="6" t="s">
        <v>360</v>
      </c>
      <c r="I72" s="6" t="s">
        <v>99</v>
      </c>
      <c r="J72" s="6"/>
      <c r="K72" s="17">
        <v>3.3999999999999999</v>
      </c>
      <c r="L72" s="6" t="s">
        <v>100</v>
      </c>
      <c r="M72" s="19">
        <v>0.002</v>
      </c>
      <c r="N72" s="8">
        <v>-0.0060000000000000001</v>
      </c>
      <c r="O72" s="7">
        <v>258506.67000000001</v>
      </c>
      <c r="P72" s="7">
        <v>105.48</v>
      </c>
      <c r="Q72" s="7">
        <v>0</v>
      </c>
      <c r="R72" s="7">
        <v>272.67000000000002</v>
      </c>
      <c r="S72" s="8">
        <v>0.00069999999999999999</v>
      </c>
      <c r="T72" s="8">
        <v>0.00089999999999999998</v>
      </c>
      <c r="U72" s="8">
        <v>0.00020000000000000001</v>
      </c>
      <c r="V72" s="52"/>
    </row>
    <row r="73" spans="1:22" ht="12.75">
      <c r="A73" s="52"/>
      <c r="B73" s="6" t="s">
        <v>372</v>
      </c>
      <c r="C73" s="17">
        <v>1168459</v>
      </c>
      <c r="D73" s="18" t="s">
        <v>200</v>
      </c>
      <c r="E73" s="6"/>
      <c r="F73" s="18">
        <v>513623314</v>
      </c>
      <c r="G73" s="6" t="s">
        <v>339</v>
      </c>
      <c r="H73" s="6" t="s">
        <v>360</v>
      </c>
      <c r="I73" s="6" t="s">
        <v>99</v>
      </c>
      <c r="J73" s="6"/>
      <c r="K73" s="17">
        <v>5.4400000000000004</v>
      </c>
      <c r="L73" s="6" t="s">
        <v>100</v>
      </c>
      <c r="M73" s="19">
        <v>0.0068999999999999999</v>
      </c>
      <c r="N73" s="8">
        <v>0.0027000000000000001</v>
      </c>
      <c r="O73" s="7">
        <v>107672.11</v>
      </c>
      <c r="P73" s="7">
        <v>106.04000000000001</v>
      </c>
      <c r="Q73" s="7">
        <v>0</v>
      </c>
      <c r="R73" s="7">
        <v>114.18000000000001</v>
      </c>
      <c r="S73" s="8">
        <v>0.00050000000000000001</v>
      </c>
      <c r="T73" s="8">
        <v>0.00040000000000000002</v>
      </c>
      <c r="U73" s="8">
        <v>0.00010000000000000001</v>
      </c>
      <c r="V73" s="52"/>
    </row>
    <row r="74" spans="1:22" ht="12.75">
      <c r="A74" s="52"/>
      <c r="B74" s="6" t="s">
        <v>373</v>
      </c>
      <c r="C74" s="17">
        <v>1128347</v>
      </c>
      <c r="D74" s="18" t="s">
        <v>200</v>
      </c>
      <c r="E74" s="6"/>
      <c r="F74" s="18">
        <v>1560</v>
      </c>
      <c r="G74" s="6" t="s">
        <v>374</v>
      </c>
      <c r="H74" s="6" t="s">
        <v>360</v>
      </c>
      <c r="I74" s="6" t="s">
        <v>99</v>
      </c>
      <c r="J74" s="6"/>
      <c r="K74" s="17">
        <v>1.73</v>
      </c>
      <c r="L74" s="6" t="s">
        <v>100</v>
      </c>
      <c r="M74" s="19">
        <v>0.032899999999999999</v>
      </c>
      <c r="N74" s="8">
        <v>-0.0141</v>
      </c>
      <c r="O74" s="7">
        <v>3981</v>
      </c>
      <c r="P74" s="7">
        <v>114.38</v>
      </c>
      <c r="Q74" s="7">
        <v>0</v>
      </c>
      <c r="R74" s="7">
        <v>4.5499999999999998</v>
      </c>
      <c r="S74" s="8">
        <v>6.2600000000000002E-06</v>
      </c>
      <c r="T74" s="8">
        <v>0</v>
      </c>
      <c r="U74" s="8">
        <v>0</v>
      </c>
      <c r="V74" s="52"/>
    </row>
    <row r="75" spans="1:22" ht="12.75">
      <c r="A75" s="52"/>
      <c r="B75" s="6" t="s">
        <v>375</v>
      </c>
      <c r="C75" s="17">
        <v>1133040</v>
      </c>
      <c r="D75" s="18" t="s">
        <v>200</v>
      </c>
      <c r="E75" s="6"/>
      <c r="F75" s="18">
        <v>1560</v>
      </c>
      <c r="G75" s="6" t="s">
        <v>374</v>
      </c>
      <c r="H75" s="6" t="s">
        <v>360</v>
      </c>
      <c r="I75" s="6" t="s">
        <v>99</v>
      </c>
      <c r="J75" s="6"/>
      <c r="K75" s="17">
        <v>3.2200000000000002</v>
      </c>
      <c r="L75" s="6" t="s">
        <v>100</v>
      </c>
      <c r="M75" s="19">
        <v>0.033000000000000002</v>
      </c>
      <c r="N75" s="8">
        <v>-0.0041000000000000003</v>
      </c>
      <c r="O75" s="7">
        <v>2955.4200000000001</v>
      </c>
      <c r="P75" s="7">
        <v>117.08</v>
      </c>
      <c r="Q75" s="7">
        <v>0</v>
      </c>
      <c r="R75" s="7">
        <v>3.46</v>
      </c>
      <c r="S75" s="8">
        <v>2.103E-05</v>
      </c>
      <c r="T75" s="8">
        <v>0</v>
      </c>
      <c r="U75" s="8">
        <v>0</v>
      </c>
      <c r="V75" s="52"/>
    </row>
    <row r="76" spans="1:22" ht="12.75">
      <c r="A76" s="52"/>
      <c r="B76" s="6" t="s">
        <v>376</v>
      </c>
      <c r="C76" s="17">
        <v>7590219</v>
      </c>
      <c r="D76" s="18" t="s">
        <v>200</v>
      </c>
      <c r="E76" s="6"/>
      <c r="F76" s="18">
        <v>520001736</v>
      </c>
      <c r="G76" s="6" t="s">
        <v>339</v>
      </c>
      <c r="H76" s="6" t="s">
        <v>360</v>
      </c>
      <c r="I76" s="6" t="s">
        <v>99</v>
      </c>
      <c r="J76" s="6"/>
      <c r="K76" s="17">
        <v>4.8399999999999999</v>
      </c>
      <c r="L76" s="6" t="s">
        <v>100</v>
      </c>
      <c r="M76" s="19">
        <v>0.0050000000000000001</v>
      </c>
      <c r="N76" s="8">
        <v>0.00010000000000000001</v>
      </c>
      <c r="O76" s="7">
        <v>0.46000000000000002</v>
      </c>
      <c r="P76" s="7">
        <v>105.98</v>
      </c>
      <c r="Q76" s="7">
        <v>0</v>
      </c>
      <c r="R76" s="7">
        <v>0</v>
      </c>
      <c r="S76" s="8">
        <v>0</v>
      </c>
      <c r="T76" s="8">
        <v>0</v>
      </c>
      <c r="U76" s="8">
        <v>0</v>
      </c>
      <c r="V76" s="52"/>
    </row>
    <row r="77" spans="1:22" ht="12.75">
      <c r="A77" s="52"/>
      <c r="B77" s="6" t="s">
        <v>377</v>
      </c>
      <c r="C77" s="17">
        <v>7590128</v>
      </c>
      <c r="D77" s="18" t="s">
        <v>200</v>
      </c>
      <c r="E77" s="6"/>
      <c r="F77" s="18">
        <v>520001736</v>
      </c>
      <c r="G77" s="6" t="s">
        <v>339</v>
      </c>
      <c r="H77" s="6" t="s">
        <v>360</v>
      </c>
      <c r="I77" s="6" t="s">
        <v>99</v>
      </c>
      <c r="J77" s="6"/>
      <c r="K77" s="17">
        <v>2.4399999999999999</v>
      </c>
      <c r="L77" s="6" t="s">
        <v>100</v>
      </c>
      <c r="M77" s="19">
        <v>0.047500000000000001</v>
      </c>
      <c r="N77" s="8">
        <v>-0.012200000000000001</v>
      </c>
      <c r="O77" s="7">
        <v>459345.20000000001</v>
      </c>
      <c r="P77" s="7">
        <v>144.90000000000001</v>
      </c>
      <c r="Q77" s="7">
        <v>0</v>
      </c>
      <c r="R77" s="7">
        <v>665.59000000000003</v>
      </c>
      <c r="S77" s="8">
        <v>0.00040000000000000002</v>
      </c>
      <c r="T77" s="8">
        <v>0.0020999999999999999</v>
      </c>
      <c r="U77" s="8">
        <v>0.00040000000000000002</v>
      </c>
      <c r="V77" s="52"/>
    </row>
    <row r="78" spans="1:22" ht="12.75">
      <c r="A78" s="52"/>
      <c r="B78" s="6" t="s">
        <v>378</v>
      </c>
      <c r="C78" s="17">
        <v>4160164</v>
      </c>
      <c r="D78" s="18" t="s">
        <v>200</v>
      </c>
      <c r="E78" s="6"/>
      <c r="F78" s="18">
        <v>520038910</v>
      </c>
      <c r="G78" s="6" t="s">
        <v>339</v>
      </c>
      <c r="H78" s="6" t="s">
        <v>360</v>
      </c>
      <c r="I78" s="6" t="s">
        <v>99</v>
      </c>
      <c r="J78" s="6"/>
      <c r="K78" s="17">
        <v>3.2799999999999998</v>
      </c>
      <c r="L78" s="6" t="s">
        <v>100</v>
      </c>
      <c r="M78" s="19">
        <v>0.0080000000000000002</v>
      </c>
      <c r="N78" s="8">
        <v>-0.011599999999999999</v>
      </c>
      <c r="O78" s="7">
        <v>38879.860000000001</v>
      </c>
      <c r="P78" s="7">
        <v>111.42</v>
      </c>
      <c r="Q78" s="7">
        <v>0</v>
      </c>
      <c r="R78" s="7">
        <v>43.32</v>
      </c>
      <c r="S78" s="8">
        <v>0.00050000000000000001</v>
      </c>
      <c r="T78" s="8">
        <v>0.00010000000000000001</v>
      </c>
      <c r="U78" s="8">
        <v>0</v>
      </c>
      <c r="V78" s="52"/>
    </row>
    <row r="79" spans="1:22" ht="12.75">
      <c r="A79" s="52"/>
      <c r="B79" s="6" t="s">
        <v>379</v>
      </c>
      <c r="C79" s="17">
        <v>6130207</v>
      </c>
      <c r="D79" s="18" t="s">
        <v>200</v>
      </c>
      <c r="E79" s="6"/>
      <c r="F79" s="18">
        <v>520017807</v>
      </c>
      <c r="G79" s="6" t="s">
        <v>339</v>
      </c>
      <c r="H79" s="6" t="s">
        <v>360</v>
      </c>
      <c r="I79" s="6" t="s">
        <v>99</v>
      </c>
      <c r="J79" s="6"/>
      <c r="K79" s="17">
        <v>4.0199999999999996</v>
      </c>
      <c r="L79" s="6" t="s">
        <v>100</v>
      </c>
      <c r="M79" s="19">
        <v>0.015800000000000002</v>
      </c>
      <c r="N79" s="8">
        <v>-0.0038</v>
      </c>
      <c r="O79" s="7">
        <v>317356.62</v>
      </c>
      <c r="P79" s="7">
        <v>113.81999999999999</v>
      </c>
      <c r="Q79" s="7">
        <v>0</v>
      </c>
      <c r="R79" s="7">
        <v>361.22000000000003</v>
      </c>
      <c r="S79" s="8">
        <v>0.00059999999999999995</v>
      </c>
      <c r="T79" s="8">
        <v>0.0011000000000000001</v>
      </c>
      <c r="U79" s="8">
        <v>0.00020000000000000001</v>
      </c>
      <c r="V79" s="52"/>
    </row>
    <row r="80" spans="1:22" ht="12.75">
      <c r="A80" s="52"/>
      <c r="B80" s="6" t="s">
        <v>380</v>
      </c>
      <c r="C80" s="17">
        <v>6130280</v>
      </c>
      <c r="D80" s="18" t="s">
        <v>200</v>
      </c>
      <c r="E80" s="6"/>
      <c r="F80" s="18">
        <v>520017807</v>
      </c>
      <c r="G80" s="6" t="s">
        <v>339</v>
      </c>
      <c r="H80" s="6" t="s">
        <v>360</v>
      </c>
      <c r="I80" s="6" t="s">
        <v>99</v>
      </c>
      <c r="J80" s="6"/>
      <c r="K80" s="17">
        <v>6.7800000000000002</v>
      </c>
      <c r="L80" s="6" t="s">
        <v>100</v>
      </c>
      <c r="M80" s="19">
        <v>0.0083999999999999995</v>
      </c>
      <c r="N80" s="8">
        <v>0.0073000000000000001</v>
      </c>
      <c r="O80" s="7">
        <v>372236.89000000001</v>
      </c>
      <c r="P80" s="7">
        <v>104</v>
      </c>
      <c r="Q80" s="7">
        <v>0</v>
      </c>
      <c r="R80" s="7">
        <v>387.13</v>
      </c>
      <c r="S80" s="8">
        <v>0.00080000000000000004</v>
      </c>
      <c r="T80" s="8">
        <v>0.0011999999999999999</v>
      </c>
      <c r="U80" s="8">
        <v>0.00020000000000000001</v>
      </c>
      <c r="V80" s="52"/>
    </row>
    <row r="81" spans="1:22" ht="12.75">
      <c r="A81" s="52"/>
      <c r="B81" s="6" t="s">
        <v>381</v>
      </c>
      <c r="C81" s="17">
        <v>6040380</v>
      </c>
      <c r="D81" s="18" t="s">
        <v>200</v>
      </c>
      <c r="E81" s="6"/>
      <c r="F81" s="18">
        <v>520018078</v>
      </c>
      <c r="G81" s="6" t="s">
        <v>297</v>
      </c>
      <c r="H81" s="6" t="s">
        <v>360</v>
      </c>
      <c r="I81" s="6" t="s">
        <v>99</v>
      </c>
      <c r="J81" s="6"/>
      <c r="K81" s="17">
        <v>1.3200000000000001</v>
      </c>
      <c r="L81" s="6" t="s">
        <v>100</v>
      </c>
      <c r="M81" s="19">
        <v>0.016400000000000001</v>
      </c>
      <c r="N81" s="8">
        <v>-0.013599999999999999</v>
      </c>
      <c r="O81" s="7">
        <v>3.3799999999999999</v>
      </c>
      <c r="P81" s="7">
        <v>5404001</v>
      </c>
      <c r="Q81" s="7">
        <v>0</v>
      </c>
      <c r="R81" s="7">
        <v>182.88</v>
      </c>
      <c r="S81" s="8">
        <v>0.00029999999999999997</v>
      </c>
      <c r="T81" s="8">
        <v>0.00059999999999999995</v>
      </c>
      <c r="U81" s="8">
        <v>0.00010000000000000001</v>
      </c>
      <c r="V81" s="52"/>
    </row>
    <row r="82" spans="1:22" ht="12.75">
      <c r="A82" s="52"/>
      <c r="B82" s="6" t="s">
        <v>382</v>
      </c>
      <c r="C82" s="17">
        <v>6040430</v>
      </c>
      <c r="D82" s="18" t="s">
        <v>200</v>
      </c>
      <c r="E82" s="6"/>
      <c r="F82" s="18">
        <v>520018078</v>
      </c>
      <c r="G82" s="6" t="s">
        <v>297</v>
      </c>
      <c r="H82" s="6" t="s">
        <v>360</v>
      </c>
      <c r="I82" s="6" t="s">
        <v>99</v>
      </c>
      <c r="J82" s="6"/>
      <c r="K82" s="17">
        <v>2.8500000000000001</v>
      </c>
      <c r="L82" s="6" t="s">
        <v>100</v>
      </c>
      <c r="M82" s="19">
        <v>0.024199999999999999</v>
      </c>
      <c r="N82" s="8">
        <v>-0.0040000000000000001</v>
      </c>
      <c r="O82" s="7">
        <v>15.33</v>
      </c>
      <c r="P82" s="7">
        <v>5620000</v>
      </c>
      <c r="Q82" s="7">
        <v>0</v>
      </c>
      <c r="R82" s="7">
        <v>861.49000000000001</v>
      </c>
      <c r="S82" s="8">
        <v>0.00050000000000000001</v>
      </c>
      <c r="T82" s="8">
        <v>0.0027000000000000001</v>
      </c>
      <c r="U82" s="8">
        <v>0.00050000000000000001</v>
      </c>
      <c r="V82" s="52"/>
    </row>
    <row r="83" spans="1:22" ht="12.75">
      <c r="A83" s="52"/>
      <c r="B83" s="6" t="s">
        <v>383</v>
      </c>
      <c r="C83" s="17">
        <v>6040398</v>
      </c>
      <c r="D83" s="18" t="s">
        <v>200</v>
      </c>
      <c r="E83" s="6"/>
      <c r="F83" s="18">
        <v>520018078</v>
      </c>
      <c r="G83" s="6" t="s">
        <v>297</v>
      </c>
      <c r="H83" s="6" t="s">
        <v>360</v>
      </c>
      <c r="I83" s="6" t="s">
        <v>99</v>
      </c>
      <c r="J83" s="6"/>
      <c r="K83" s="17">
        <v>5.8499999999999996</v>
      </c>
      <c r="L83" s="6" t="s">
        <v>100</v>
      </c>
      <c r="M83" s="19">
        <v>0.027799999999999998</v>
      </c>
      <c r="N83" s="8">
        <v>0.0068999999999999999</v>
      </c>
      <c r="O83" s="7">
        <v>0.050000000000000003</v>
      </c>
      <c r="P83" s="7">
        <v>5875000</v>
      </c>
      <c r="Q83" s="7">
        <v>0</v>
      </c>
      <c r="R83" s="7">
        <v>3.1400000000000001</v>
      </c>
      <c r="S83" s="8">
        <v>1.279E-05</v>
      </c>
      <c r="T83" s="8">
        <v>0</v>
      </c>
      <c r="U83" s="8">
        <v>0</v>
      </c>
      <c r="V83" s="52"/>
    </row>
    <row r="84" spans="1:22" ht="12.75">
      <c r="A84" s="52"/>
      <c r="B84" s="6" t="s">
        <v>384</v>
      </c>
      <c r="C84" s="17">
        <v>6040620</v>
      </c>
      <c r="D84" s="18" t="s">
        <v>200</v>
      </c>
      <c r="E84" s="6"/>
      <c r="F84" s="18">
        <v>520018078</v>
      </c>
      <c r="G84" s="6" t="s">
        <v>297</v>
      </c>
      <c r="H84" s="6" t="s">
        <v>360</v>
      </c>
      <c r="I84" s="6" t="s">
        <v>99</v>
      </c>
      <c r="J84" s="6"/>
      <c r="K84" s="17">
        <v>5.7800000000000002</v>
      </c>
      <c r="L84" s="6" t="s">
        <v>100</v>
      </c>
      <c r="M84" s="19">
        <v>0.014999999999999999</v>
      </c>
      <c r="N84" s="8">
        <v>0.0089999999999999993</v>
      </c>
      <c r="O84" s="7">
        <v>12.039999999999999</v>
      </c>
      <c r="P84" s="7">
        <v>5175432</v>
      </c>
      <c r="Q84" s="7">
        <v>0</v>
      </c>
      <c r="R84" s="7">
        <v>623.03999999999996</v>
      </c>
      <c r="S84" s="8">
        <v>0.001</v>
      </c>
      <c r="T84" s="8">
        <v>0.002</v>
      </c>
      <c r="U84" s="8">
        <v>0.00040000000000000002</v>
      </c>
      <c r="V84" s="52"/>
    </row>
    <row r="85" spans="1:22" ht="12.75">
      <c r="A85" s="52"/>
      <c r="B85" s="6" t="s">
        <v>385</v>
      </c>
      <c r="C85" s="17">
        <v>6040471</v>
      </c>
      <c r="D85" s="18" t="s">
        <v>200</v>
      </c>
      <c r="E85" s="6"/>
      <c r="F85" s="18">
        <v>520018078</v>
      </c>
      <c r="G85" s="6" t="s">
        <v>297</v>
      </c>
      <c r="H85" s="6" t="s">
        <v>360</v>
      </c>
      <c r="I85" s="6" t="s">
        <v>99</v>
      </c>
      <c r="J85" s="6"/>
      <c r="K85" s="17">
        <v>2.4500000000000002</v>
      </c>
      <c r="L85" s="6" t="s">
        <v>100</v>
      </c>
      <c r="M85" s="19">
        <v>0.0195</v>
      </c>
      <c r="N85" s="8">
        <v>-0.0041999999999999997</v>
      </c>
      <c r="O85" s="7">
        <v>34.75</v>
      </c>
      <c r="P85" s="7">
        <v>5457500</v>
      </c>
      <c r="Q85" s="7">
        <v>0</v>
      </c>
      <c r="R85" s="7">
        <v>1896.54</v>
      </c>
      <c r="S85" s="8">
        <v>0.0014</v>
      </c>
      <c r="T85" s="8">
        <v>0.0060000000000000001</v>
      </c>
      <c r="U85" s="8">
        <v>0.0011999999999999999</v>
      </c>
      <c r="V85" s="52"/>
    </row>
    <row r="86" spans="1:22" ht="12.75">
      <c r="A86" s="52"/>
      <c r="B86" s="6" t="s">
        <v>386</v>
      </c>
      <c r="C86" s="17">
        <v>2260636</v>
      </c>
      <c r="D86" s="18" t="s">
        <v>200</v>
      </c>
      <c r="E86" s="6"/>
      <c r="F86" s="18">
        <v>520024126</v>
      </c>
      <c r="G86" s="6" t="s">
        <v>339</v>
      </c>
      <c r="H86" s="6" t="s">
        <v>360</v>
      </c>
      <c r="I86" s="6" t="s">
        <v>99</v>
      </c>
      <c r="J86" s="6"/>
      <c r="K86" s="17">
        <v>8.0199999999999996</v>
      </c>
      <c r="L86" s="6" t="s">
        <v>100</v>
      </c>
      <c r="M86" s="19">
        <v>0.0035000000000000001</v>
      </c>
      <c r="N86" s="8">
        <v>0.0115</v>
      </c>
      <c r="O86" s="7">
        <v>668135.33999999997</v>
      </c>
      <c r="P86" s="7">
        <v>94.909999999999997</v>
      </c>
      <c r="Q86" s="7">
        <v>0</v>
      </c>
      <c r="R86" s="7">
        <v>634.13</v>
      </c>
      <c r="S86" s="8">
        <v>0.00069999999999999999</v>
      </c>
      <c r="T86" s="8">
        <v>0.002</v>
      </c>
      <c r="U86" s="8">
        <v>0.00040000000000000002</v>
      </c>
      <c r="V86" s="52"/>
    </row>
    <row r="87" spans="1:22" ht="12.75">
      <c r="A87" s="52"/>
      <c r="B87" s="6" t="s">
        <v>387</v>
      </c>
      <c r="C87" s="17">
        <v>2260545</v>
      </c>
      <c r="D87" s="18" t="s">
        <v>200</v>
      </c>
      <c r="E87" s="6"/>
      <c r="F87" s="18">
        <v>520024126</v>
      </c>
      <c r="G87" s="6" t="s">
        <v>339</v>
      </c>
      <c r="H87" s="6" t="s">
        <v>360</v>
      </c>
      <c r="I87" s="6" t="s">
        <v>99</v>
      </c>
      <c r="J87" s="6"/>
      <c r="K87" s="17">
        <v>3.7799999999999998</v>
      </c>
      <c r="L87" s="6" t="s">
        <v>100</v>
      </c>
      <c r="M87" s="19">
        <v>0.024</v>
      </c>
      <c r="N87" s="8">
        <v>-0.0057000000000000002</v>
      </c>
      <c r="O87" s="7">
        <v>100402.28999999999</v>
      </c>
      <c r="P87" s="7">
        <v>116.45</v>
      </c>
      <c r="Q87" s="7">
        <v>0</v>
      </c>
      <c r="R87" s="7">
        <v>116.92</v>
      </c>
      <c r="S87" s="8">
        <v>0.00020000000000000001</v>
      </c>
      <c r="T87" s="8">
        <v>0.00040000000000000002</v>
      </c>
      <c r="U87" s="8">
        <v>0.00010000000000000001</v>
      </c>
      <c r="V87" s="52"/>
    </row>
    <row r="88" spans="1:22" ht="12.75">
      <c r="A88" s="52"/>
      <c r="B88" s="6" t="s">
        <v>388</v>
      </c>
      <c r="C88" s="17">
        <v>2260552</v>
      </c>
      <c r="D88" s="18" t="s">
        <v>200</v>
      </c>
      <c r="E88" s="6"/>
      <c r="F88" s="18">
        <v>520024126</v>
      </c>
      <c r="G88" s="6" t="s">
        <v>339</v>
      </c>
      <c r="H88" s="6" t="s">
        <v>360</v>
      </c>
      <c r="I88" s="6" t="s">
        <v>99</v>
      </c>
      <c r="J88" s="6"/>
      <c r="K88" s="17">
        <v>4.8899999999999997</v>
      </c>
      <c r="L88" s="6" t="s">
        <v>100</v>
      </c>
      <c r="M88" s="19">
        <v>0.025999999999999999</v>
      </c>
      <c r="N88" s="8">
        <v>0.00059999999999999995</v>
      </c>
      <c r="O88" s="7">
        <v>518785.12</v>
      </c>
      <c r="P88" s="7">
        <v>118.42</v>
      </c>
      <c r="Q88" s="7">
        <v>0</v>
      </c>
      <c r="R88" s="7">
        <v>614.35000000000002</v>
      </c>
      <c r="S88" s="8">
        <v>0.001</v>
      </c>
      <c r="T88" s="8">
        <v>0.002</v>
      </c>
      <c r="U88" s="8">
        <v>0.00040000000000000002</v>
      </c>
      <c r="V88" s="52"/>
    </row>
    <row r="89" spans="1:22" ht="12.75">
      <c r="A89" s="52"/>
      <c r="B89" s="6" t="s">
        <v>389</v>
      </c>
      <c r="C89" s="17">
        <v>2260446</v>
      </c>
      <c r="D89" s="18" t="s">
        <v>200</v>
      </c>
      <c r="E89" s="6"/>
      <c r="F89" s="18">
        <v>520024126</v>
      </c>
      <c r="G89" s="6" t="s">
        <v>339</v>
      </c>
      <c r="H89" s="6" t="s">
        <v>360</v>
      </c>
      <c r="I89" s="6" t="s">
        <v>99</v>
      </c>
      <c r="J89" s="6"/>
      <c r="K89" s="17">
        <v>3.1699999999999999</v>
      </c>
      <c r="L89" s="6" t="s">
        <v>100</v>
      </c>
      <c r="M89" s="19">
        <v>0.036999999999999998</v>
      </c>
      <c r="N89" s="8">
        <v>-0.0060000000000000001</v>
      </c>
      <c r="O89" s="7">
        <v>4973.9700000000003</v>
      </c>
      <c r="P89" s="7">
        <v>119.38</v>
      </c>
      <c r="Q89" s="7">
        <v>0</v>
      </c>
      <c r="R89" s="7">
        <v>5.9400000000000004</v>
      </c>
      <c r="S89" s="8">
        <v>9.4499999999999993E-06</v>
      </c>
      <c r="T89" s="8">
        <v>0</v>
      </c>
      <c r="U89" s="8">
        <v>0</v>
      </c>
      <c r="V89" s="52"/>
    </row>
    <row r="90" spans="1:22" ht="12.75">
      <c r="A90" s="52"/>
      <c r="B90" s="6" t="s">
        <v>390</v>
      </c>
      <c r="C90" s="17">
        <v>2260479</v>
      </c>
      <c r="D90" s="18" t="s">
        <v>200</v>
      </c>
      <c r="E90" s="6"/>
      <c r="F90" s="18">
        <v>520024126</v>
      </c>
      <c r="G90" s="6" t="s">
        <v>339</v>
      </c>
      <c r="H90" s="6" t="s">
        <v>360</v>
      </c>
      <c r="I90" s="6" t="s">
        <v>99</v>
      </c>
      <c r="J90" s="6"/>
      <c r="K90" s="17">
        <v>2.1099999999999999</v>
      </c>
      <c r="L90" s="6" t="s">
        <v>100</v>
      </c>
      <c r="M90" s="19">
        <v>0.028500000000000001</v>
      </c>
      <c r="N90" s="8">
        <v>-0.013599999999999999</v>
      </c>
      <c r="O90" s="7">
        <v>41723.260000000002</v>
      </c>
      <c r="P90" s="7">
        <v>116.81</v>
      </c>
      <c r="Q90" s="7">
        <v>0</v>
      </c>
      <c r="R90" s="7">
        <v>48.740000000000002</v>
      </c>
      <c r="S90" s="8">
        <v>0.00010000000000000001</v>
      </c>
      <c r="T90" s="8">
        <v>0.00020000000000000001</v>
      </c>
      <c r="U90" s="8">
        <v>0</v>
      </c>
      <c r="V90" s="52"/>
    </row>
    <row r="91" spans="1:22" ht="12.75">
      <c r="A91" s="52"/>
      <c r="B91" s="6" t="s">
        <v>391</v>
      </c>
      <c r="C91" s="17">
        <v>2260495</v>
      </c>
      <c r="D91" s="18" t="s">
        <v>200</v>
      </c>
      <c r="E91" s="6"/>
      <c r="F91" s="18">
        <v>520024126</v>
      </c>
      <c r="G91" s="6" t="s">
        <v>339</v>
      </c>
      <c r="H91" s="6" t="s">
        <v>360</v>
      </c>
      <c r="I91" s="6" t="s">
        <v>99</v>
      </c>
      <c r="J91" s="6"/>
      <c r="K91" s="17">
        <v>5.4800000000000004</v>
      </c>
      <c r="L91" s="6" t="s">
        <v>100</v>
      </c>
      <c r="M91" s="19">
        <v>0.0281</v>
      </c>
      <c r="N91" s="8">
        <v>0.0048999999999999998</v>
      </c>
      <c r="O91" s="7">
        <v>401403.15000000002</v>
      </c>
      <c r="P91" s="7">
        <v>119.63</v>
      </c>
      <c r="Q91" s="7">
        <v>0</v>
      </c>
      <c r="R91" s="7">
        <v>480.19999999999999</v>
      </c>
      <c r="S91" s="8">
        <v>0.00040000000000000002</v>
      </c>
      <c r="T91" s="8">
        <v>0.0015</v>
      </c>
      <c r="U91" s="8">
        <v>0.00029999999999999997</v>
      </c>
      <c r="V91" s="52"/>
    </row>
    <row r="92" spans="1:22" ht="12.75">
      <c r="A92" s="52"/>
      <c r="B92" s="6" t="s">
        <v>392</v>
      </c>
      <c r="C92" s="17">
        <v>2260487</v>
      </c>
      <c r="D92" s="18" t="s">
        <v>200</v>
      </c>
      <c r="E92" s="6"/>
      <c r="F92" s="18">
        <v>520024126</v>
      </c>
      <c r="G92" s="6" t="s">
        <v>339</v>
      </c>
      <c r="H92" s="6" t="s">
        <v>360</v>
      </c>
      <c r="I92" s="6" t="s">
        <v>99</v>
      </c>
      <c r="J92" s="6"/>
      <c r="K92" s="17">
        <v>4.3799999999999999</v>
      </c>
      <c r="L92" s="6" t="s">
        <v>100</v>
      </c>
      <c r="M92" s="19">
        <v>0.025999999999999999</v>
      </c>
      <c r="N92" s="8">
        <v>-0.0044000000000000003</v>
      </c>
      <c r="O92" s="7">
        <v>401270.70000000001</v>
      </c>
      <c r="P92" s="7">
        <v>119.26000000000001</v>
      </c>
      <c r="Q92" s="7">
        <v>0</v>
      </c>
      <c r="R92" s="7">
        <v>478.56</v>
      </c>
      <c r="S92" s="8">
        <v>0.001</v>
      </c>
      <c r="T92" s="8">
        <v>0.0015</v>
      </c>
      <c r="U92" s="8">
        <v>0.00029999999999999997</v>
      </c>
      <c r="V92" s="52"/>
    </row>
    <row r="93" spans="1:22" ht="12.75">
      <c r="A93" s="52"/>
      <c r="B93" s="6" t="s">
        <v>393</v>
      </c>
      <c r="C93" s="17">
        <v>3230224</v>
      </c>
      <c r="D93" s="18" t="s">
        <v>200</v>
      </c>
      <c r="E93" s="6"/>
      <c r="F93" s="18">
        <v>520037789</v>
      </c>
      <c r="G93" s="6" t="s">
        <v>339</v>
      </c>
      <c r="H93" s="6" t="s">
        <v>360</v>
      </c>
      <c r="I93" s="6" t="s">
        <v>99</v>
      </c>
      <c r="J93" s="6"/>
      <c r="K93" s="17">
        <v>0.66000000000000003</v>
      </c>
      <c r="L93" s="6" t="s">
        <v>100</v>
      </c>
      <c r="M93" s="19">
        <v>0.058500000000000003</v>
      </c>
      <c r="N93" s="8">
        <v>-0.026700000000000002</v>
      </c>
      <c r="O93" s="7">
        <v>268172.91999999998</v>
      </c>
      <c r="P93" s="7">
        <v>120.92</v>
      </c>
      <c r="Q93" s="7">
        <v>0</v>
      </c>
      <c r="R93" s="7">
        <v>324.26999999999998</v>
      </c>
      <c r="S93" s="8">
        <v>0.00080000000000000004</v>
      </c>
      <c r="T93" s="8">
        <v>0.001</v>
      </c>
      <c r="U93" s="8">
        <v>0.00020000000000000001</v>
      </c>
      <c r="V93" s="52"/>
    </row>
    <row r="94" spans="1:22" ht="12.75">
      <c r="A94" s="52"/>
      <c r="B94" s="6" t="s">
        <v>394</v>
      </c>
      <c r="C94" s="17">
        <v>3230265</v>
      </c>
      <c r="D94" s="18" t="s">
        <v>200</v>
      </c>
      <c r="E94" s="6"/>
      <c r="F94" s="18">
        <v>520037789</v>
      </c>
      <c r="G94" s="6" t="s">
        <v>339</v>
      </c>
      <c r="H94" s="6" t="s">
        <v>360</v>
      </c>
      <c r="I94" s="6" t="s">
        <v>99</v>
      </c>
      <c r="J94" s="6"/>
      <c r="K94" s="17">
        <v>4.5499999999999998</v>
      </c>
      <c r="L94" s="6" t="s">
        <v>100</v>
      </c>
      <c r="M94" s="19">
        <v>0.0235</v>
      </c>
      <c r="N94" s="8">
        <v>-0.0023999999999999998</v>
      </c>
      <c r="O94" s="7">
        <v>1255647.8999999999</v>
      </c>
      <c r="P94" s="7">
        <v>117.8</v>
      </c>
      <c r="Q94" s="7">
        <v>30.440000000000001</v>
      </c>
      <c r="R94" s="7">
        <v>1509.5899999999999</v>
      </c>
      <c r="S94" s="8">
        <v>0.0016999999999999999</v>
      </c>
      <c r="T94" s="8">
        <v>0.0047999999999999996</v>
      </c>
      <c r="U94" s="8">
        <v>0.00089999999999999998</v>
      </c>
      <c r="V94" s="52"/>
    </row>
    <row r="95" spans="1:22" ht="12.75">
      <c r="A95" s="52"/>
      <c r="B95" s="6" t="s">
        <v>395</v>
      </c>
      <c r="C95" s="17">
        <v>3230398</v>
      </c>
      <c r="D95" s="18" t="s">
        <v>200</v>
      </c>
      <c r="E95" s="6"/>
      <c r="F95" s="18">
        <v>520037789</v>
      </c>
      <c r="G95" s="6" t="s">
        <v>339</v>
      </c>
      <c r="H95" s="6" t="s">
        <v>360</v>
      </c>
      <c r="I95" s="6" t="s">
        <v>99</v>
      </c>
      <c r="J95" s="6"/>
      <c r="K95" s="17">
        <v>6.4100000000000001</v>
      </c>
      <c r="L95" s="6" t="s">
        <v>100</v>
      </c>
      <c r="M95" s="19">
        <v>0.0143</v>
      </c>
      <c r="N95" s="8">
        <v>0.0064999999999999997</v>
      </c>
      <c r="O95" s="7">
        <v>89712.029999999999</v>
      </c>
      <c r="P95" s="7">
        <v>109.25</v>
      </c>
      <c r="Q95" s="7">
        <v>0</v>
      </c>
      <c r="R95" s="7">
        <v>98.010000000000005</v>
      </c>
      <c r="S95" s="8">
        <v>0.00020000000000000001</v>
      </c>
      <c r="T95" s="8">
        <v>0.00029999999999999997</v>
      </c>
      <c r="U95" s="8">
        <v>0.00010000000000000001</v>
      </c>
      <c r="V95" s="52"/>
    </row>
    <row r="96" spans="1:22" ht="12.75">
      <c r="A96" s="52"/>
      <c r="B96" s="6" t="s">
        <v>396</v>
      </c>
      <c r="C96" s="17">
        <v>3230190</v>
      </c>
      <c r="D96" s="18" t="s">
        <v>200</v>
      </c>
      <c r="E96" s="6"/>
      <c r="F96" s="18">
        <v>520037789</v>
      </c>
      <c r="G96" s="6" t="s">
        <v>339</v>
      </c>
      <c r="H96" s="6" t="s">
        <v>360</v>
      </c>
      <c r="I96" s="6" t="s">
        <v>99</v>
      </c>
      <c r="J96" s="6"/>
      <c r="K96" s="17">
        <v>3.0800000000000001</v>
      </c>
      <c r="L96" s="6" t="s">
        <v>100</v>
      </c>
      <c r="M96" s="19">
        <v>0.017600000000000001</v>
      </c>
      <c r="N96" s="8">
        <v>-0.0067999999999999996</v>
      </c>
      <c r="O96" s="7">
        <v>350704.47999999998</v>
      </c>
      <c r="P96" s="7">
        <v>113.90000000000001</v>
      </c>
      <c r="Q96" s="7">
        <v>0</v>
      </c>
      <c r="R96" s="7">
        <v>399.44999999999999</v>
      </c>
      <c r="S96" s="8">
        <v>0.00029999999999999997</v>
      </c>
      <c r="T96" s="8">
        <v>0.0012999999999999999</v>
      </c>
      <c r="U96" s="8">
        <v>0.00020000000000000001</v>
      </c>
      <c r="V96" s="52"/>
    </row>
    <row r="97" spans="1:22" ht="12.75">
      <c r="A97" s="52"/>
      <c r="B97" s="6" t="s">
        <v>397</v>
      </c>
      <c r="C97" s="17">
        <v>3230208</v>
      </c>
      <c r="D97" s="18" t="s">
        <v>200</v>
      </c>
      <c r="E97" s="6"/>
      <c r="F97" s="18">
        <v>520037789</v>
      </c>
      <c r="G97" s="6" t="s">
        <v>339</v>
      </c>
      <c r="H97" s="6" t="s">
        <v>360</v>
      </c>
      <c r="I97" s="6" t="s">
        <v>99</v>
      </c>
      <c r="J97" s="6"/>
      <c r="K97" s="17">
        <v>3.0600000000000001</v>
      </c>
      <c r="L97" s="6" t="s">
        <v>100</v>
      </c>
      <c r="M97" s="19">
        <v>0.023</v>
      </c>
      <c r="N97" s="8">
        <v>-0.0051000000000000004</v>
      </c>
      <c r="O97" s="7">
        <v>9931.2900000000009</v>
      </c>
      <c r="P97" s="7">
        <v>115.22</v>
      </c>
      <c r="Q97" s="7">
        <v>0</v>
      </c>
      <c r="R97" s="7">
        <v>11.44</v>
      </c>
      <c r="S97" s="8">
        <v>7.61E-06</v>
      </c>
      <c r="T97" s="8">
        <v>0</v>
      </c>
      <c r="U97" s="8">
        <v>0</v>
      </c>
      <c r="V97" s="52"/>
    </row>
    <row r="98" spans="1:22" ht="12.75">
      <c r="A98" s="52"/>
      <c r="B98" s="6" t="s">
        <v>398</v>
      </c>
      <c r="C98" s="17">
        <v>3230232</v>
      </c>
      <c r="D98" s="18" t="s">
        <v>200</v>
      </c>
      <c r="E98" s="6"/>
      <c r="F98" s="18">
        <v>520037789</v>
      </c>
      <c r="G98" s="6" t="s">
        <v>339</v>
      </c>
      <c r="H98" s="6" t="s">
        <v>360</v>
      </c>
      <c r="I98" s="6" t="s">
        <v>99</v>
      </c>
      <c r="J98" s="6"/>
      <c r="K98" s="17">
        <v>3.7200000000000002</v>
      </c>
      <c r="L98" s="6" t="s">
        <v>100</v>
      </c>
      <c r="M98" s="19">
        <v>0.021499999999999998</v>
      </c>
      <c r="N98" s="8">
        <v>-0.0053</v>
      </c>
      <c r="O98" s="7">
        <v>1427800.99</v>
      </c>
      <c r="P98" s="7">
        <v>117.52</v>
      </c>
      <c r="Q98" s="7">
        <v>0</v>
      </c>
      <c r="R98" s="7">
        <v>1677.9500000000001</v>
      </c>
      <c r="S98" s="8">
        <v>0.0011000000000000001</v>
      </c>
      <c r="T98" s="8">
        <v>0.0053</v>
      </c>
      <c r="U98" s="8">
        <v>0.001</v>
      </c>
      <c r="V98" s="52"/>
    </row>
    <row r="99" spans="1:22" ht="12.75">
      <c r="A99" s="52"/>
      <c r="B99" s="6" t="s">
        <v>399</v>
      </c>
      <c r="C99" s="17">
        <v>3230273</v>
      </c>
      <c r="D99" s="18" t="s">
        <v>200</v>
      </c>
      <c r="E99" s="6"/>
      <c r="F99" s="18">
        <v>520037789</v>
      </c>
      <c r="G99" s="6" t="s">
        <v>339</v>
      </c>
      <c r="H99" s="6" t="s">
        <v>360</v>
      </c>
      <c r="I99" s="6" t="s">
        <v>99</v>
      </c>
      <c r="J99" s="6"/>
      <c r="K99" s="17">
        <v>5.0999999999999996</v>
      </c>
      <c r="L99" s="6" t="s">
        <v>100</v>
      </c>
      <c r="M99" s="19">
        <v>0.022499999999999999</v>
      </c>
      <c r="N99" s="8">
        <v>0.0053</v>
      </c>
      <c r="O99" s="7">
        <v>212586.67000000001</v>
      </c>
      <c r="P99" s="7">
        <v>115</v>
      </c>
      <c r="Q99" s="7">
        <v>0</v>
      </c>
      <c r="R99" s="7">
        <v>244.47</v>
      </c>
      <c r="S99" s="8">
        <v>0.00020000000000000001</v>
      </c>
      <c r="T99" s="8">
        <v>0.00080000000000000004</v>
      </c>
      <c r="U99" s="8">
        <v>0.00010000000000000001</v>
      </c>
      <c r="V99" s="52"/>
    </row>
    <row r="100" spans="1:22" ht="12.75">
      <c r="A100" s="52"/>
      <c r="B100" s="6" t="s">
        <v>400</v>
      </c>
      <c r="C100" s="17">
        <v>3230372</v>
      </c>
      <c r="D100" s="18" t="s">
        <v>200</v>
      </c>
      <c r="E100" s="6"/>
      <c r="F100" s="18">
        <v>520037789</v>
      </c>
      <c r="G100" s="6" t="s">
        <v>339</v>
      </c>
      <c r="H100" s="6" t="s">
        <v>360</v>
      </c>
      <c r="I100" s="6" t="s">
        <v>99</v>
      </c>
      <c r="J100" s="6"/>
      <c r="K100" s="17">
        <v>5.7400000000000002</v>
      </c>
      <c r="L100" s="6" t="s">
        <v>100</v>
      </c>
      <c r="M100" s="19">
        <v>0.0064999999999999997</v>
      </c>
      <c r="N100" s="8">
        <v>0.0023999999999999998</v>
      </c>
      <c r="O100" s="7">
        <v>825377.95999999996</v>
      </c>
      <c r="P100" s="7">
        <v>106.01000000000001</v>
      </c>
      <c r="Q100" s="7">
        <v>0</v>
      </c>
      <c r="R100" s="7">
        <v>874.98000000000002</v>
      </c>
      <c r="S100" s="8">
        <v>0.0020999999999999999</v>
      </c>
      <c r="T100" s="8">
        <v>0.0028</v>
      </c>
      <c r="U100" s="8">
        <v>0.00050000000000000001</v>
      </c>
      <c r="V100" s="52"/>
    </row>
    <row r="101" spans="1:22" ht="12.75">
      <c r="A101" s="52"/>
      <c r="B101" s="6" t="s">
        <v>401</v>
      </c>
      <c r="C101" s="17">
        <v>3230125</v>
      </c>
      <c r="D101" s="18" t="s">
        <v>200</v>
      </c>
      <c r="E101" s="6"/>
      <c r="F101" s="18">
        <v>520037789</v>
      </c>
      <c r="G101" s="6" t="s">
        <v>339</v>
      </c>
      <c r="H101" s="6" t="s">
        <v>360</v>
      </c>
      <c r="I101" s="6" t="s">
        <v>99</v>
      </c>
      <c r="J101" s="6"/>
      <c r="K101" s="17">
        <v>1.03</v>
      </c>
      <c r="L101" s="6" t="s">
        <v>100</v>
      </c>
      <c r="M101" s="19">
        <v>0.049000000000000002</v>
      </c>
      <c r="N101" s="8">
        <v>-0.026800000000000001</v>
      </c>
      <c r="O101" s="7">
        <v>43160.080000000002</v>
      </c>
      <c r="P101" s="7">
        <v>115.18000000000001</v>
      </c>
      <c r="Q101" s="7">
        <v>1.1299999999999999</v>
      </c>
      <c r="R101" s="7">
        <v>50.840000000000003</v>
      </c>
      <c r="S101" s="8">
        <v>0.00020000000000000001</v>
      </c>
      <c r="T101" s="8">
        <v>0.00020000000000000001</v>
      </c>
      <c r="U101" s="8">
        <v>0</v>
      </c>
      <c r="V101" s="52"/>
    </row>
    <row r="102" spans="1:22" ht="12.75">
      <c r="A102" s="52"/>
      <c r="B102" s="6" t="s">
        <v>402</v>
      </c>
      <c r="C102" s="17">
        <v>32302320</v>
      </c>
      <c r="D102" s="18" t="s">
        <v>200</v>
      </c>
      <c r="E102" s="6"/>
      <c r="F102" s="18">
        <v>520037789</v>
      </c>
      <c r="G102" s="6" t="s">
        <v>403</v>
      </c>
      <c r="H102" s="6" t="s">
        <v>360</v>
      </c>
      <c r="I102" s="6" t="s">
        <v>99</v>
      </c>
      <c r="J102" s="6"/>
      <c r="K102" s="17">
        <v>3.7200000000000002</v>
      </c>
      <c r="L102" s="6" t="s">
        <v>100</v>
      </c>
      <c r="M102" s="19">
        <v>0.021499999999999998</v>
      </c>
      <c r="N102" s="8">
        <v>-0.0053</v>
      </c>
      <c r="O102" s="7">
        <v>455879.92999999999</v>
      </c>
      <c r="P102" s="7">
        <v>117.49</v>
      </c>
      <c r="Q102" s="7">
        <v>0</v>
      </c>
      <c r="R102" s="7">
        <v>535.61000000000001</v>
      </c>
      <c r="S102" s="8">
        <v>0.00040000000000000002</v>
      </c>
      <c r="T102" s="8">
        <v>0.0016999999999999999</v>
      </c>
      <c r="U102" s="8">
        <v>0.00029999999999999997</v>
      </c>
      <c r="V102" s="52"/>
    </row>
    <row r="103" spans="1:22" ht="12.75">
      <c r="A103" s="52"/>
      <c r="B103" s="6" t="s">
        <v>404</v>
      </c>
      <c r="C103" s="17">
        <v>32302730</v>
      </c>
      <c r="D103" s="18" t="s">
        <v>200</v>
      </c>
      <c r="E103" s="6"/>
      <c r="F103" s="18">
        <v>520037789</v>
      </c>
      <c r="G103" s="6" t="s">
        <v>339</v>
      </c>
      <c r="H103" s="6" t="s">
        <v>360</v>
      </c>
      <c r="I103" s="6" t="s">
        <v>99</v>
      </c>
      <c r="J103" s="6"/>
      <c r="K103" s="17">
        <v>5.0999999999999996</v>
      </c>
      <c r="L103" s="6" t="s">
        <v>100</v>
      </c>
      <c r="M103" s="19">
        <v>0.022499999999999999</v>
      </c>
      <c r="N103" s="8">
        <v>0.0053</v>
      </c>
      <c r="O103" s="7">
        <v>481430.22999999998</v>
      </c>
      <c r="P103" s="7">
        <v>114.09999999999999</v>
      </c>
      <c r="Q103" s="7">
        <v>0</v>
      </c>
      <c r="R103" s="7">
        <v>549.30999999999995</v>
      </c>
      <c r="S103" s="8">
        <v>0.00040000000000000002</v>
      </c>
      <c r="T103" s="8">
        <v>0.0016999999999999999</v>
      </c>
      <c r="U103" s="8">
        <v>0.00029999999999999997</v>
      </c>
      <c r="V103" s="52"/>
    </row>
    <row r="104" spans="1:22" ht="12.75">
      <c r="A104" s="52"/>
      <c r="B104" s="6" t="s">
        <v>405</v>
      </c>
      <c r="C104" s="17">
        <v>3230422</v>
      </c>
      <c r="D104" s="18" t="s">
        <v>200</v>
      </c>
      <c r="E104" s="6"/>
      <c r="F104" s="18">
        <v>520037789</v>
      </c>
      <c r="G104" s="6" t="s">
        <v>339</v>
      </c>
      <c r="H104" s="6" t="s">
        <v>360</v>
      </c>
      <c r="I104" s="6" t="s">
        <v>99</v>
      </c>
      <c r="J104" s="6"/>
      <c r="K104" s="17">
        <v>7.0999999999999996</v>
      </c>
      <c r="L104" s="6" t="s">
        <v>100</v>
      </c>
      <c r="M104" s="19">
        <v>0.0025000000000000001</v>
      </c>
      <c r="N104" s="8">
        <v>0.0082000000000000007</v>
      </c>
      <c r="O104" s="7">
        <v>783734.66000000003</v>
      </c>
      <c r="P104" s="7">
        <v>97.700000000000003</v>
      </c>
      <c r="Q104" s="7">
        <v>0</v>
      </c>
      <c r="R104" s="7">
        <v>765.71000000000004</v>
      </c>
      <c r="S104" s="8">
        <v>0.00069999999999999999</v>
      </c>
      <c r="T104" s="8">
        <v>0.0023999999999999998</v>
      </c>
      <c r="U104" s="8">
        <v>0.00050000000000000001</v>
      </c>
      <c r="V104" s="52"/>
    </row>
    <row r="105" spans="1:22" ht="12.75">
      <c r="A105" s="52"/>
      <c r="B105" s="6" t="s">
        <v>406</v>
      </c>
      <c r="C105" s="17">
        <v>1940626</v>
      </c>
      <c r="D105" s="18" t="s">
        <v>200</v>
      </c>
      <c r="E105" s="6"/>
      <c r="F105" s="18">
        <v>520032640</v>
      </c>
      <c r="G105" s="6" t="s">
        <v>297</v>
      </c>
      <c r="H105" s="6" t="s">
        <v>360</v>
      </c>
      <c r="I105" s="6" t="s">
        <v>99</v>
      </c>
      <c r="J105" s="6"/>
      <c r="K105" s="17">
        <v>1.73</v>
      </c>
      <c r="L105" s="6" t="s">
        <v>100</v>
      </c>
      <c r="M105" s="19">
        <v>0.015900000000000001</v>
      </c>
      <c r="N105" s="8">
        <v>-0.012200000000000001</v>
      </c>
      <c r="O105" s="7">
        <v>12.25</v>
      </c>
      <c r="P105" s="7">
        <v>5459161</v>
      </c>
      <c r="Q105" s="7">
        <v>0</v>
      </c>
      <c r="R105" s="7">
        <v>668.88</v>
      </c>
      <c r="S105" s="8">
        <v>0.00080000000000000004</v>
      </c>
      <c r="T105" s="8">
        <v>0.0020999999999999999</v>
      </c>
      <c r="U105" s="8">
        <v>0.00040000000000000002</v>
      </c>
      <c r="V105" s="52"/>
    </row>
    <row r="106" spans="1:22" ht="12.75">
      <c r="A106" s="52"/>
      <c r="B106" s="6" t="s">
        <v>407</v>
      </c>
      <c r="C106" s="17">
        <v>1940691</v>
      </c>
      <c r="D106" s="18" t="s">
        <v>200</v>
      </c>
      <c r="E106" s="6"/>
      <c r="F106" s="18">
        <v>520032640</v>
      </c>
      <c r="G106" s="6" t="s">
        <v>297</v>
      </c>
      <c r="H106" s="6" t="s">
        <v>360</v>
      </c>
      <c r="I106" s="6" t="s">
        <v>99</v>
      </c>
      <c r="J106" s="6"/>
      <c r="K106" s="17">
        <v>2.9500000000000002</v>
      </c>
      <c r="L106" s="6" t="s">
        <v>100</v>
      </c>
      <c r="M106" s="19">
        <v>0.020199999999999999</v>
      </c>
      <c r="N106" s="8">
        <v>-0.0051999999999999998</v>
      </c>
      <c r="O106" s="7">
        <v>14.289999999999999</v>
      </c>
      <c r="P106" s="7">
        <v>5578733</v>
      </c>
      <c r="Q106" s="7">
        <v>14.949999999999999</v>
      </c>
      <c r="R106" s="7">
        <v>811.90999999999997</v>
      </c>
      <c r="S106" s="8">
        <v>0.00069999999999999999</v>
      </c>
      <c r="T106" s="8">
        <v>0.0025999999999999999</v>
      </c>
      <c r="U106" s="8">
        <v>0.00050000000000000001</v>
      </c>
      <c r="V106" s="52"/>
    </row>
    <row r="107" spans="1:22" ht="12.75">
      <c r="A107" s="52"/>
      <c r="B107" s="6" t="s">
        <v>408</v>
      </c>
      <c r="C107" s="17">
        <v>1940725</v>
      </c>
      <c r="D107" s="18" t="s">
        <v>200</v>
      </c>
      <c r="E107" s="6"/>
      <c r="F107" s="18">
        <v>520032640</v>
      </c>
      <c r="G107" s="6" t="s">
        <v>297</v>
      </c>
      <c r="H107" s="6" t="s">
        <v>360</v>
      </c>
      <c r="I107" s="6" t="s">
        <v>99</v>
      </c>
      <c r="J107" s="6"/>
      <c r="K107" s="17">
        <v>3.8999999999999999</v>
      </c>
      <c r="L107" s="6" t="s">
        <v>100</v>
      </c>
      <c r="M107" s="19">
        <v>0.025899999999999999</v>
      </c>
      <c r="N107" s="8">
        <v>0.0016000000000000001</v>
      </c>
      <c r="O107" s="7">
        <v>27.390000000000001</v>
      </c>
      <c r="P107" s="7">
        <v>5803499</v>
      </c>
      <c r="Q107" s="7">
        <v>0</v>
      </c>
      <c r="R107" s="7">
        <v>1589.8199999999999</v>
      </c>
      <c r="S107" s="8">
        <v>0.0012999999999999999</v>
      </c>
      <c r="T107" s="8">
        <v>0.0051000000000000004</v>
      </c>
      <c r="U107" s="8">
        <v>0.001</v>
      </c>
      <c r="V107" s="52"/>
    </row>
    <row r="108" spans="1:22" ht="12.75">
      <c r="A108" s="52"/>
      <c r="B108" s="6" t="s">
        <v>409</v>
      </c>
      <c r="C108" s="17">
        <v>1940600</v>
      </c>
      <c r="D108" s="18" t="s">
        <v>200</v>
      </c>
      <c r="E108" s="6"/>
      <c r="F108" s="18">
        <v>520032640</v>
      </c>
      <c r="G108" s="6" t="s">
        <v>297</v>
      </c>
      <c r="H108" s="6" t="s">
        <v>360</v>
      </c>
      <c r="I108" s="6" t="s">
        <v>99</v>
      </c>
      <c r="J108" s="6"/>
      <c r="K108" s="17">
        <v>1.0600000000000001</v>
      </c>
      <c r="L108" s="6" t="s">
        <v>100</v>
      </c>
      <c r="M108" s="19">
        <v>0.014200000000000001</v>
      </c>
      <c r="N108" s="8">
        <v>-0.018800000000000001</v>
      </c>
      <c r="O108" s="7">
        <v>27.27</v>
      </c>
      <c r="P108" s="7">
        <v>5485000</v>
      </c>
      <c r="Q108" s="7">
        <v>0</v>
      </c>
      <c r="R108" s="7">
        <v>1495.97</v>
      </c>
      <c r="S108" s="8">
        <v>0.0012999999999999999</v>
      </c>
      <c r="T108" s="8">
        <v>0.0047999999999999996</v>
      </c>
      <c r="U108" s="8">
        <v>0.00089999999999999998</v>
      </c>
      <c r="V108" s="52"/>
    </row>
    <row r="109" spans="1:22" ht="12.75">
      <c r="A109" s="52"/>
      <c r="B109" s="6" t="s">
        <v>410</v>
      </c>
      <c r="C109" s="17">
        <v>6620462</v>
      </c>
      <c r="D109" s="18" t="s">
        <v>200</v>
      </c>
      <c r="E109" s="6"/>
      <c r="F109" s="18">
        <v>520000118</v>
      </c>
      <c r="G109" s="6" t="s">
        <v>297</v>
      </c>
      <c r="H109" s="6" t="s">
        <v>360</v>
      </c>
      <c r="I109" s="6" t="s">
        <v>99</v>
      </c>
      <c r="J109" s="6"/>
      <c r="K109" s="17">
        <v>4.1200000000000001</v>
      </c>
      <c r="L109" s="6" t="s">
        <v>100</v>
      </c>
      <c r="M109" s="19">
        <v>0.029700000000000001</v>
      </c>
      <c r="N109" s="8">
        <v>-0.00010000000000000001</v>
      </c>
      <c r="O109" s="7">
        <v>12.039999999999999</v>
      </c>
      <c r="P109" s="7">
        <v>5952579</v>
      </c>
      <c r="Q109" s="7">
        <v>0</v>
      </c>
      <c r="R109" s="7">
        <v>716.60000000000002</v>
      </c>
      <c r="S109" s="8">
        <v>0.00089999999999999998</v>
      </c>
      <c r="T109" s="8">
        <v>0.0023</v>
      </c>
      <c r="U109" s="8">
        <v>0.00040000000000000002</v>
      </c>
      <c r="V109" s="52"/>
    </row>
    <row r="110" spans="1:22" ht="12.75">
      <c r="A110" s="52"/>
      <c r="B110" s="6" t="s">
        <v>411</v>
      </c>
      <c r="C110" s="17">
        <v>6620553</v>
      </c>
      <c r="D110" s="18" t="s">
        <v>200</v>
      </c>
      <c r="E110" s="6"/>
      <c r="F110" s="18">
        <v>520000118</v>
      </c>
      <c r="G110" s="6" t="s">
        <v>297</v>
      </c>
      <c r="H110" s="6" t="s">
        <v>360</v>
      </c>
      <c r="I110" s="6" t="s">
        <v>99</v>
      </c>
      <c r="J110" s="6"/>
      <c r="K110" s="17">
        <v>5.8300000000000001</v>
      </c>
      <c r="L110" s="6" t="s">
        <v>100</v>
      </c>
      <c r="M110" s="19">
        <v>0.0083999999999999995</v>
      </c>
      <c r="N110" s="8">
        <v>0.0068999999999999999</v>
      </c>
      <c r="O110" s="7">
        <v>16.960000000000001</v>
      </c>
      <c r="P110" s="7">
        <v>5080300</v>
      </c>
      <c r="Q110" s="7">
        <v>0</v>
      </c>
      <c r="R110" s="7">
        <v>861.65999999999997</v>
      </c>
      <c r="S110" s="8">
        <v>0.0020999999999999999</v>
      </c>
      <c r="T110" s="8">
        <v>0.0027000000000000001</v>
      </c>
      <c r="U110" s="8">
        <v>0.00050000000000000001</v>
      </c>
      <c r="V110" s="52"/>
    </row>
    <row r="111" spans="1:22" ht="12.75">
      <c r="A111" s="52"/>
      <c r="B111" s="6" t="s">
        <v>412</v>
      </c>
      <c r="C111" s="17">
        <v>1140615</v>
      </c>
      <c r="D111" s="18" t="s">
        <v>200</v>
      </c>
      <c r="E111" s="6"/>
      <c r="F111" s="18">
        <v>513765859</v>
      </c>
      <c r="G111" s="6" t="s">
        <v>339</v>
      </c>
      <c r="H111" s="6" t="s">
        <v>360</v>
      </c>
      <c r="I111" s="6" t="s">
        <v>99</v>
      </c>
      <c r="J111" s="6"/>
      <c r="K111" s="17">
        <v>3.5899999999999999</v>
      </c>
      <c r="L111" s="6" t="s">
        <v>100</v>
      </c>
      <c r="M111" s="19">
        <v>0.016</v>
      </c>
      <c r="N111" s="8">
        <v>-0.0048999999999999998</v>
      </c>
      <c r="O111" s="7">
        <v>268706.07000000001</v>
      </c>
      <c r="P111" s="7">
        <v>113.79000000000001</v>
      </c>
      <c r="Q111" s="7">
        <v>0</v>
      </c>
      <c r="R111" s="7">
        <v>305.75999999999999</v>
      </c>
      <c r="S111" s="8">
        <v>0.00069999999999999999</v>
      </c>
      <c r="T111" s="8">
        <v>0.001</v>
      </c>
      <c r="U111" s="8">
        <v>0.00020000000000000001</v>
      </c>
      <c r="V111" s="52"/>
    </row>
    <row r="112" spans="1:22" ht="12.75">
      <c r="A112" s="52"/>
      <c r="B112" s="6" t="s">
        <v>413</v>
      </c>
      <c r="C112" s="17">
        <v>1157569</v>
      </c>
      <c r="D112" s="18" t="s">
        <v>200</v>
      </c>
      <c r="E112" s="6"/>
      <c r="F112" s="18">
        <v>513765859</v>
      </c>
      <c r="G112" s="6" t="s">
        <v>339</v>
      </c>
      <c r="H112" s="6" t="s">
        <v>360</v>
      </c>
      <c r="I112" s="6" t="s">
        <v>99</v>
      </c>
      <c r="J112" s="6"/>
      <c r="K112" s="17">
        <v>4.2400000000000002</v>
      </c>
      <c r="L112" s="6" t="s">
        <v>100</v>
      </c>
      <c r="M112" s="19">
        <v>0.014200000000000001</v>
      </c>
      <c r="N112" s="8">
        <v>-0.0030999999999999999</v>
      </c>
      <c r="O112" s="7">
        <v>219292.23999999999</v>
      </c>
      <c r="P112" s="7">
        <v>112.05</v>
      </c>
      <c r="Q112" s="7">
        <v>0</v>
      </c>
      <c r="R112" s="7">
        <v>245.72</v>
      </c>
      <c r="S112" s="8">
        <v>0.00020000000000000001</v>
      </c>
      <c r="T112" s="8">
        <v>0.00080000000000000004</v>
      </c>
      <c r="U112" s="8">
        <v>0.00020000000000000001</v>
      </c>
      <c r="V112" s="52"/>
    </row>
    <row r="113" spans="1:22" ht="12.75">
      <c r="A113" s="52"/>
      <c r="B113" s="6" t="s">
        <v>414</v>
      </c>
      <c r="C113" s="17">
        <v>1136753</v>
      </c>
      <c r="D113" s="18" t="s">
        <v>200</v>
      </c>
      <c r="E113" s="6"/>
      <c r="F113" s="18">
        <v>513821488</v>
      </c>
      <c r="G113" s="6" t="s">
        <v>339</v>
      </c>
      <c r="H113" s="6" t="s">
        <v>360</v>
      </c>
      <c r="I113" s="6" t="s">
        <v>99</v>
      </c>
      <c r="J113" s="6"/>
      <c r="K113" s="17">
        <v>4.0700000000000003</v>
      </c>
      <c r="L113" s="6" t="s">
        <v>100</v>
      </c>
      <c r="M113" s="19">
        <v>0.040000000000000001</v>
      </c>
      <c r="N113" s="8">
        <v>-0.0041999999999999997</v>
      </c>
      <c r="O113" s="7">
        <v>332301.10999999999</v>
      </c>
      <c r="P113" s="7">
        <v>124.40000000000001</v>
      </c>
      <c r="Q113" s="7">
        <v>0</v>
      </c>
      <c r="R113" s="7">
        <v>413.38</v>
      </c>
      <c r="S113" s="8">
        <v>0.00029999999999999997</v>
      </c>
      <c r="T113" s="8">
        <v>0.0012999999999999999</v>
      </c>
      <c r="U113" s="8">
        <v>0.00029999999999999997</v>
      </c>
      <c r="V113" s="52"/>
    </row>
    <row r="114" spans="1:22" ht="12.75">
      <c r="A114" s="52"/>
      <c r="B114" s="6" t="s">
        <v>415</v>
      </c>
      <c r="C114" s="17">
        <v>1129899</v>
      </c>
      <c r="D114" s="18" t="s">
        <v>200</v>
      </c>
      <c r="E114" s="6"/>
      <c r="F114" s="18">
        <v>513821488</v>
      </c>
      <c r="G114" s="6" t="s">
        <v>339</v>
      </c>
      <c r="H114" s="6" t="s">
        <v>360</v>
      </c>
      <c r="I114" s="6" t="s">
        <v>99</v>
      </c>
      <c r="J114" s="6"/>
      <c r="K114" s="17">
        <v>1.47</v>
      </c>
      <c r="L114" s="6" t="s">
        <v>100</v>
      </c>
      <c r="M114" s="19">
        <v>0.040000000000000001</v>
      </c>
      <c r="N114" s="8">
        <v>-0.0167</v>
      </c>
      <c r="O114" s="7">
        <v>13973.469999999999</v>
      </c>
      <c r="P114" s="7">
        <v>112.33</v>
      </c>
      <c r="Q114" s="7">
        <v>0</v>
      </c>
      <c r="R114" s="7">
        <v>15.699999999999999</v>
      </c>
      <c r="S114" s="8">
        <v>0.00010000000000000001</v>
      </c>
      <c r="T114" s="8">
        <v>0</v>
      </c>
      <c r="U114" s="8">
        <v>0</v>
      </c>
      <c r="V114" s="52"/>
    </row>
    <row r="115" spans="1:22" ht="12.75">
      <c r="A115" s="52"/>
      <c r="B115" s="6" t="s">
        <v>416</v>
      </c>
      <c r="C115" s="17">
        <v>1138544</v>
      </c>
      <c r="D115" s="18" t="s">
        <v>200</v>
      </c>
      <c r="E115" s="6"/>
      <c r="F115" s="18">
        <v>513821488</v>
      </c>
      <c r="G115" s="6" t="s">
        <v>339</v>
      </c>
      <c r="H115" s="6" t="s">
        <v>360</v>
      </c>
      <c r="I115" s="6" t="s">
        <v>99</v>
      </c>
      <c r="J115" s="6"/>
      <c r="K115" s="17">
        <v>5.54</v>
      </c>
      <c r="L115" s="6" t="s">
        <v>100</v>
      </c>
      <c r="M115" s="19">
        <v>0.035000000000000003</v>
      </c>
      <c r="N115" s="8">
        <v>0.0030999999999999999</v>
      </c>
      <c r="O115" s="7">
        <v>306841.03999999998</v>
      </c>
      <c r="P115" s="7">
        <v>125.12000000000001</v>
      </c>
      <c r="Q115" s="7">
        <v>0</v>
      </c>
      <c r="R115" s="7">
        <v>383.92000000000002</v>
      </c>
      <c r="S115" s="8">
        <v>0.00029999999999999997</v>
      </c>
      <c r="T115" s="8">
        <v>0.0011999999999999999</v>
      </c>
      <c r="U115" s="8">
        <v>0.00020000000000000001</v>
      </c>
      <c r="V115" s="52"/>
    </row>
    <row r="116" spans="1:22" ht="12.75">
      <c r="A116" s="52"/>
      <c r="B116" s="6" t="s">
        <v>417</v>
      </c>
      <c r="C116" s="17">
        <v>7770191</v>
      </c>
      <c r="D116" s="18" t="s">
        <v>200</v>
      </c>
      <c r="E116" s="6"/>
      <c r="F116" s="18">
        <v>520022732</v>
      </c>
      <c r="G116" s="6" t="s">
        <v>418</v>
      </c>
      <c r="H116" s="6" t="s">
        <v>360</v>
      </c>
      <c r="I116" s="6" t="s">
        <v>99</v>
      </c>
      <c r="J116" s="6"/>
      <c r="K116" s="17">
        <v>3.9199999999999999</v>
      </c>
      <c r="L116" s="6" t="s">
        <v>100</v>
      </c>
      <c r="M116" s="19">
        <v>0.029899999999999999</v>
      </c>
      <c r="N116" s="8">
        <v>-0.0057000000000000002</v>
      </c>
      <c r="O116" s="7">
        <v>26933.490000000002</v>
      </c>
      <c r="P116" s="7">
        <v>119.95999999999999</v>
      </c>
      <c r="Q116" s="7">
        <v>0</v>
      </c>
      <c r="R116" s="7">
        <v>32.310000000000002</v>
      </c>
      <c r="S116" s="8">
        <v>0.00010000000000000001</v>
      </c>
      <c r="T116" s="8">
        <v>0.00010000000000000001</v>
      </c>
      <c r="U116" s="8">
        <v>0</v>
      </c>
      <c r="V116" s="52"/>
    </row>
    <row r="117" spans="1:22" ht="12.75">
      <c r="A117" s="52"/>
      <c r="B117" s="6" t="s">
        <v>419</v>
      </c>
      <c r="C117" s="17">
        <v>7770217</v>
      </c>
      <c r="D117" s="18" t="s">
        <v>200</v>
      </c>
      <c r="E117" s="6"/>
      <c r="F117" s="18">
        <v>520022732</v>
      </c>
      <c r="G117" s="6" t="s">
        <v>418</v>
      </c>
      <c r="H117" s="6" t="s">
        <v>360</v>
      </c>
      <c r="I117" s="6" t="s">
        <v>99</v>
      </c>
      <c r="J117" s="6"/>
      <c r="K117" s="17">
        <v>3.4100000000000001</v>
      </c>
      <c r="L117" s="6" t="s">
        <v>100</v>
      </c>
      <c r="M117" s="19">
        <v>0.042999999999999997</v>
      </c>
      <c r="N117" s="8">
        <v>-0.0071999999999999998</v>
      </c>
      <c r="O117" s="7">
        <v>23253.700000000001</v>
      </c>
      <c r="P117" s="7">
        <v>124.40000000000001</v>
      </c>
      <c r="Q117" s="7">
        <v>0</v>
      </c>
      <c r="R117" s="7">
        <v>28.93</v>
      </c>
      <c r="S117" s="8">
        <v>3.2570000000000002E-05</v>
      </c>
      <c r="T117" s="8">
        <v>0.00010000000000000001</v>
      </c>
      <c r="U117" s="8">
        <v>0</v>
      </c>
      <c r="V117" s="52"/>
    </row>
    <row r="118" spans="1:22" ht="12.75">
      <c r="A118" s="52"/>
      <c r="B118" s="6" t="s">
        <v>420</v>
      </c>
      <c r="C118" s="17">
        <v>1410281</v>
      </c>
      <c r="D118" s="18" t="s">
        <v>200</v>
      </c>
      <c r="E118" s="6"/>
      <c r="F118" s="18">
        <v>520034372</v>
      </c>
      <c r="G118" s="6" t="s">
        <v>326</v>
      </c>
      <c r="H118" s="6" t="s">
        <v>360</v>
      </c>
      <c r="I118" s="6" t="s">
        <v>99</v>
      </c>
      <c r="J118" s="6"/>
      <c r="K118" s="17">
        <v>0.65000000000000002</v>
      </c>
      <c r="L118" s="6" t="s">
        <v>100</v>
      </c>
      <c r="M118" s="19">
        <v>0.021499999999999998</v>
      </c>
      <c r="N118" s="8">
        <v>-0.0264</v>
      </c>
      <c r="O118" s="7">
        <v>46444.18</v>
      </c>
      <c r="P118" s="7">
        <v>107.40000000000001</v>
      </c>
      <c r="Q118" s="7">
        <v>12.43</v>
      </c>
      <c r="R118" s="7">
        <v>62.310000000000002</v>
      </c>
      <c r="S118" s="8">
        <v>0.00020000000000000001</v>
      </c>
      <c r="T118" s="8">
        <v>0.00020000000000000001</v>
      </c>
      <c r="U118" s="8">
        <v>0</v>
      </c>
      <c r="V118" s="52"/>
    </row>
    <row r="119" spans="1:22" ht="12.75">
      <c r="A119" s="52"/>
      <c r="B119" s="6" t="s">
        <v>421</v>
      </c>
      <c r="C119" s="17">
        <v>1410307</v>
      </c>
      <c r="D119" s="18" t="s">
        <v>200</v>
      </c>
      <c r="E119" s="6"/>
      <c r="F119" s="18">
        <v>520034372</v>
      </c>
      <c r="G119" s="6" t="s">
        <v>326</v>
      </c>
      <c r="H119" s="6" t="s">
        <v>360</v>
      </c>
      <c r="I119" s="6" t="s">
        <v>99</v>
      </c>
      <c r="J119" s="6"/>
      <c r="K119" s="17">
        <v>2.21</v>
      </c>
      <c r="L119" s="6" t="s">
        <v>100</v>
      </c>
      <c r="M119" s="19">
        <v>0.017999999999999999</v>
      </c>
      <c r="N119" s="8">
        <v>-0.0080000000000000002</v>
      </c>
      <c r="O119" s="7">
        <v>176757.17000000001</v>
      </c>
      <c r="P119" s="7">
        <v>110.25</v>
      </c>
      <c r="Q119" s="7">
        <v>0</v>
      </c>
      <c r="R119" s="7">
        <v>194.87000000000001</v>
      </c>
      <c r="S119" s="8">
        <v>0.00020000000000000001</v>
      </c>
      <c r="T119" s="8">
        <v>0.00059999999999999995</v>
      </c>
      <c r="U119" s="8">
        <v>0.00010000000000000001</v>
      </c>
      <c r="V119" s="52"/>
    </row>
    <row r="120" spans="1:22" ht="12.75">
      <c r="A120" s="52"/>
      <c r="B120" s="6" t="s">
        <v>422</v>
      </c>
      <c r="C120" s="17">
        <v>1110915</v>
      </c>
      <c r="D120" s="18" t="s">
        <v>200</v>
      </c>
      <c r="E120" s="6"/>
      <c r="F120" s="18">
        <v>520043605</v>
      </c>
      <c r="G120" s="6" t="s">
        <v>423</v>
      </c>
      <c r="H120" s="6" t="s">
        <v>172</v>
      </c>
      <c r="I120" s="6" t="s">
        <v>99</v>
      </c>
      <c r="J120" s="6"/>
      <c r="K120" s="17">
        <v>6.7400000000000002</v>
      </c>
      <c r="L120" s="6" t="s">
        <v>100</v>
      </c>
      <c r="M120" s="19">
        <v>0.051499999999999997</v>
      </c>
      <c r="N120" s="8">
        <v>0.0094999999999999998</v>
      </c>
      <c r="O120" s="7">
        <v>2167744.8599999999</v>
      </c>
      <c r="P120" s="7">
        <v>165.30000000000001</v>
      </c>
      <c r="Q120" s="7">
        <v>0</v>
      </c>
      <c r="R120" s="7">
        <v>3583.2800000000002</v>
      </c>
      <c r="S120" s="8">
        <v>0.00059999999999999995</v>
      </c>
      <c r="T120" s="8">
        <v>0.0114</v>
      </c>
      <c r="U120" s="8">
        <v>0.0022000000000000001</v>
      </c>
      <c r="V120" s="52"/>
    </row>
    <row r="121" spans="1:22" ht="12.75">
      <c r="A121" s="52"/>
      <c r="B121" s="6" t="s">
        <v>424</v>
      </c>
      <c r="C121" s="17">
        <v>11109150</v>
      </c>
      <c r="D121" s="18" t="s">
        <v>200</v>
      </c>
      <c r="E121" s="6"/>
      <c r="F121" s="18">
        <v>520043605</v>
      </c>
      <c r="G121" s="6" t="s">
        <v>423</v>
      </c>
      <c r="H121" s="6" t="s">
        <v>172</v>
      </c>
      <c r="I121" s="6" t="s">
        <v>99</v>
      </c>
      <c r="J121" s="6" t="s">
        <v>425</v>
      </c>
      <c r="K121" s="17">
        <v>6.7400000000000002</v>
      </c>
      <c r="L121" s="6" t="s">
        <v>100</v>
      </c>
      <c r="M121" s="19">
        <v>0</v>
      </c>
      <c r="N121" s="8">
        <v>0.0095999999999999992</v>
      </c>
      <c r="O121" s="7">
        <v>140425.31</v>
      </c>
      <c r="P121" s="7">
        <v>165.03999999999999</v>
      </c>
      <c r="Q121" s="7">
        <v>0</v>
      </c>
      <c r="R121" s="7">
        <v>231.75999999999999</v>
      </c>
      <c r="S121" s="8">
        <v>0</v>
      </c>
      <c r="T121" s="8">
        <v>0.00069999999999999999</v>
      </c>
      <c r="U121" s="8">
        <v>0.00010000000000000001</v>
      </c>
      <c r="V121" s="52"/>
    </row>
    <row r="122" spans="1:22" ht="12.75">
      <c r="A122" s="52"/>
      <c r="B122" s="6" t="s">
        <v>426</v>
      </c>
      <c r="C122" s="17">
        <v>3900271</v>
      </c>
      <c r="D122" s="18" t="s">
        <v>200</v>
      </c>
      <c r="E122" s="6"/>
      <c r="F122" s="18">
        <v>520038506</v>
      </c>
      <c r="G122" s="6" t="s">
        <v>339</v>
      </c>
      <c r="H122" s="6" t="s">
        <v>172</v>
      </c>
      <c r="I122" s="6" t="s">
        <v>99</v>
      </c>
      <c r="J122" s="6"/>
      <c r="K122" s="17">
        <v>0.90000000000000002</v>
      </c>
      <c r="L122" s="6" t="s">
        <v>100</v>
      </c>
      <c r="M122" s="19">
        <v>0.044499999999999998</v>
      </c>
      <c r="N122" s="8">
        <v>-0.0304</v>
      </c>
      <c r="O122" s="7">
        <v>29930.869999999999</v>
      </c>
      <c r="P122" s="7">
        <v>114.90000000000001</v>
      </c>
      <c r="Q122" s="7">
        <v>0</v>
      </c>
      <c r="R122" s="7">
        <v>34.390000000000001</v>
      </c>
      <c r="S122" s="8">
        <v>0.00010000000000000001</v>
      </c>
      <c r="T122" s="8">
        <v>0.00010000000000000001</v>
      </c>
      <c r="U122" s="8">
        <v>0</v>
      </c>
      <c r="V122" s="52"/>
    </row>
    <row r="123" spans="1:22" ht="12.75">
      <c r="A123" s="52"/>
      <c r="B123" s="6" t="s">
        <v>427</v>
      </c>
      <c r="C123" s="17">
        <v>3870185</v>
      </c>
      <c r="D123" s="18" t="s">
        <v>200</v>
      </c>
      <c r="E123" s="6"/>
      <c r="F123" s="18">
        <v>520038894</v>
      </c>
      <c r="G123" s="6" t="s">
        <v>374</v>
      </c>
      <c r="H123" s="6" t="s">
        <v>172</v>
      </c>
      <c r="I123" s="6" t="s">
        <v>99</v>
      </c>
      <c r="J123" s="6"/>
      <c r="K123" s="17">
        <v>5.3799999999999999</v>
      </c>
      <c r="L123" s="6" t="s">
        <v>100</v>
      </c>
      <c r="M123" s="19">
        <v>0.0050000000000000001</v>
      </c>
      <c r="N123" s="8">
        <v>0.0051000000000000004</v>
      </c>
      <c r="O123" s="7">
        <v>515326.96999999997</v>
      </c>
      <c r="P123" s="7">
        <v>101.01000000000001</v>
      </c>
      <c r="Q123" s="7">
        <v>0.88</v>
      </c>
      <c r="R123" s="7">
        <v>521.41999999999996</v>
      </c>
      <c r="S123" s="8">
        <v>0.00089999999999999998</v>
      </c>
      <c r="T123" s="8">
        <v>0.0016999999999999999</v>
      </c>
      <c r="U123" s="8">
        <v>0.00029999999999999997</v>
      </c>
      <c r="V123" s="52"/>
    </row>
    <row r="124" spans="1:22" ht="12.75">
      <c r="A124" s="52"/>
      <c r="B124" s="6" t="s">
        <v>428</v>
      </c>
      <c r="C124" s="17">
        <v>2300184</v>
      </c>
      <c r="D124" s="18" t="s">
        <v>200</v>
      </c>
      <c r="E124" s="6"/>
      <c r="F124" s="18">
        <v>520031931</v>
      </c>
      <c r="G124" s="6" t="s">
        <v>429</v>
      </c>
      <c r="H124" s="6" t="s">
        <v>172</v>
      </c>
      <c r="I124" s="6" t="s">
        <v>99</v>
      </c>
      <c r="J124" s="6"/>
      <c r="K124" s="17">
        <v>2.4300000000000002</v>
      </c>
      <c r="L124" s="6" t="s">
        <v>100</v>
      </c>
      <c r="M124" s="19">
        <v>0.021999999999999999</v>
      </c>
      <c r="N124" s="8">
        <v>-0.012200000000000001</v>
      </c>
      <c r="O124" s="7">
        <v>122035.27</v>
      </c>
      <c r="P124" s="7">
        <v>113.51000000000001</v>
      </c>
      <c r="Q124" s="7">
        <v>0</v>
      </c>
      <c r="R124" s="7">
        <v>138.52000000000001</v>
      </c>
      <c r="S124" s="8">
        <v>0.00010000000000000001</v>
      </c>
      <c r="T124" s="8">
        <v>0.00040000000000000002</v>
      </c>
      <c r="U124" s="8">
        <v>0.00010000000000000001</v>
      </c>
      <c r="V124" s="52"/>
    </row>
    <row r="125" spans="1:22" ht="12.75">
      <c r="A125" s="52"/>
      <c r="B125" s="6" t="s">
        <v>430</v>
      </c>
      <c r="C125" s="17">
        <v>2300242</v>
      </c>
      <c r="D125" s="18" t="s">
        <v>200</v>
      </c>
      <c r="E125" s="6"/>
      <c r="F125" s="18">
        <v>520031931</v>
      </c>
      <c r="G125" s="6" t="s">
        <v>429</v>
      </c>
      <c r="H125" s="6" t="s">
        <v>172</v>
      </c>
      <c r="I125" s="6" t="s">
        <v>99</v>
      </c>
      <c r="J125" s="6"/>
      <c r="K125" s="17">
        <v>5.8899999999999997</v>
      </c>
      <c r="L125" s="6" t="s">
        <v>100</v>
      </c>
      <c r="M125" s="19">
        <v>0.017000000000000001</v>
      </c>
      <c r="N125" s="8">
        <v>0.001</v>
      </c>
      <c r="O125" s="7">
        <v>942192.16000000003</v>
      </c>
      <c r="P125" s="7">
        <v>112.67</v>
      </c>
      <c r="Q125" s="7">
        <v>0</v>
      </c>
      <c r="R125" s="7">
        <v>1061.5699999999999</v>
      </c>
      <c r="S125" s="8">
        <v>0.00069999999999999999</v>
      </c>
      <c r="T125" s="8">
        <v>0.0033999999999999998</v>
      </c>
      <c r="U125" s="8">
        <v>0.00059999999999999995</v>
      </c>
      <c r="V125" s="52"/>
    </row>
    <row r="126" spans="1:22" ht="12.75">
      <c r="A126" s="52"/>
      <c r="B126" s="6" t="s">
        <v>431</v>
      </c>
      <c r="C126" s="17">
        <v>2300143</v>
      </c>
      <c r="D126" s="18" t="s">
        <v>200</v>
      </c>
      <c r="E126" s="6"/>
      <c r="F126" s="18">
        <v>520031931</v>
      </c>
      <c r="G126" s="6" t="s">
        <v>429</v>
      </c>
      <c r="H126" s="6" t="s">
        <v>172</v>
      </c>
      <c r="I126" s="6" t="s">
        <v>99</v>
      </c>
      <c r="J126" s="6"/>
      <c r="K126" s="17">
        <v>0.66000000000000003</v>
      </c>
      <c r="L126" s="6" t="s">
        <v>100</v>
      </c>
      <c r="M126" s="19">
        <v>0.036999999999999998</v>
      </c>
      <c r="N126" s="8">
        <v>-0.0327</v>
      </c>
      <c r="O126" s="7">
        <v>256801.26999999999</v>
      </c>
      <c r="P126" s="7">
        <v>113.78</v>
      </c>
      <c r="Q126" s="7">
        <v>0</v>
      </c>
      <c r="R126" s="7">
        <v>292.19</v>
      </c>
      <c r="S126" s="8">
        <v>0.00050000000000000001</v>
      </c>
      <c r="T126" s="8">
        <v>0.00089999999999999998</v>
      </c>
      <c r="U126" s="8">
        <v>0.00020000000000000001</v>
      </c>
      <c r="V126" s="52"/>
    </row>
    <row r="127" spans="1:22" ht="12.75">
      <c r="A127" s="52"/>
      <c r="B127" s="6" t="s">
        <v>432</v>
      </c>
      <c r="C127" s="17">
        <v>1141050</v>
      </c>
      <c r="D127" s="18" t="s">
        <v>200</v>
      </c>
      <c r="E127" s="6"/>
      <c r="F127" s="18">
        <v>513623314</v>
      </c>
      <c r="G127" s="6" t="s">
        <v>339</v>
      </c>
      <c r="H127" s="6" t="s">
        <v>172</v>
      </c>
      <c r="I127" s="6" t="s">
        <v>99</v>
      </c>
      <c r="J127" s="6"/>
      <c r="K127" s="17">
        <v>3.2799999999999998</v>
      </c>
      <c r="L127" s="6" t="s">
        <v>100</v>
      </c>
      <c r="M127" s="19">
        <v>0.0195</v>
      </c>
      <c r="N127" s="8">
        <v>-0.0076</v>
      </c>
      <c r="O127" s="7">
        <v>640.48000000000002</v>
      </c>
      <c r="P127" s="7">
        <v>114.76000000000001</v>
      </c>
      <c r="Q127" s="7">
        <v>0</v>
      </c>
      <c r="R127" s="7">
        <v>0.73999999999999999</v>
      </c>
      <c r="S127" s="8">
        <v>1.0699999999999999E-06</v>
      </c>
      <c r="T127" s="8">
        <v>0</v>
      </c>
      <c r="U127" s="8">
        <v>0</v>
      </c>
      <c r="V127" s="52"/>
    </row>
    <row r="128" spans="1:22" ht="12.75">
      <c r="A128" s="52"/>
      <c r="B128" s="6" t="s">
        <v>433</v>
      </c>
      <c r="C128" s="17">
        <v>1136084</v>
      </c>
      <c r="D128" s="18" t="s">
        <v>200</v>
      </c>
      <c r="E128" s="6"/>
      <c r="F128" s="18">
        <v>513623314</v>
      </c>
      <c r="G128" s="6" t="s">
        <v>339</v>
      </c>
      <c r="H128" s="6" t="s">
        <v>172</v>
      </c>
      <c r="I128" s="6" t="s">
        <v>99</v>
      </c>
      <c r="J128" s="6"/>
      <c r="K128" s="17">
        <v>2</v>
      </c>
      <c r="L128" s="6" t="s">
        <v>100</v>
      </c>
      <c r="M128" s="19">
        <v>0.025000000000000001</v>
      </c>
      <c r="N128" s="8">
        <v>-0.013100000000000001</v>
      </c>
      <c r="O128" s="7">
        <v>202827.89999999999</v>
      </c>
      <c r="P128" s="7">
        <v>113.03</v>
      </c>
      <c r="Q128" s="7">
        <v>0</v>
      </c>
      <c r="R128" s="7">
        <v>229.25999999999999</v>
      </c>
      <c r="S128" s="8">
        <v>0.00050000000000000001</v>
      </c>
      <c r="T128" s="8">
        <v>0.00069999999999999999</v>
      </c>
      <c r="U128" s="8">
        <v>0.00010000000000000001</v>
      </c>
      <c r="V128" s="52"/>
    </row>
    <row r="129" spans="1:22" ht="12.75">
      <c r="A129" s="52"/>
      <c r="B129" s="6" t="s">
        <v>434</v>
      </c>
      <c r="C129" s="17">
        <v>1174226</v>
      </c>
      <c r="D129" s="18" t="s">
        <v>200</v>
      </c>
      <c r="E129" s="6"/>
      <c r="F129" s="18">
        <v>513623314</v>
      </c>
      <c r="G129" s="6" t="s">
        <v>339</v>
      </c>
      <c r="H129" s="6" t="s">
        <v>435</v>
      </c>
      <c r="I129" s="6" t="s">
        <v>310</v>
      </c>
      <c r="J129" s="6"/>
      <c r="K129" s="17">
        <v>6.4000000000000004</v>
      </c>
      <c r="L129" s="6" t="s">
        <v>100</v>
      </c>
      <c r="M129" s="19">
        <v>0.013299999999999999</v>
      </c>
      <c r="N129" s="8">
        <v>0.0097999999999999997</v>
      </c>
      <c r="O129" s="7">
        <v>700419.33999999997</v>
      </c>
      <c r="P129" s="7">
        <v>105.87000000000001</v>
      </c>
      <c r="Q129" s="7">
        <v>0</v>
      </c>
      <c r="R129" s="7">
        <v>741.52999999999997</v>
      </c>
      <c r="S129" s="8">
        <v>0.00059999999999999995</v>
      </c>
      <c r="T129" s="8">
        <v>0.0023999999999999998</v>
      </c>
      <c r="U129" s="8">
        <v>0.00050000000000000001</v>
      </c>
      <c r="V129" s="52"/>
    </row>
    <row r="130" spans="1:22" ht="12.75">
      <c r="A130" s="52"/>
      <c r="B130" s="6" t="s">
        <v>436</v>
      </c>
      <c r="C130" s="17">
        <v>1129279</v>
      </c>
      <c r="D130" s="18" t="s">
        <v>200</v>
      </c>
      <c r="E130" s="6"/>
      <c r="F130" s="18">
        <v>513623314</v>
      </c>
      <c r="G130" s="6" t="s">
        <v>339</v>
      </c>
      <c r="H130" s="6" t="s">
        <v>172</v>
      </c>
      <c r="I130" s="6" t="s">
        <v>99</v>
      </c>
      <c r="J130" s="6"/>
      <c r="K130" s="17">
        <v>0.35999999999999999</v>
      </c>
      <c r="L130" s="6" t="s">
        <v>100</v>
      </c>
      <c r="M130" s="19">
        <v>0.028500000000000001</v>
      </c>
      <c r="N130" s="8">
        <v>-0.042900000000000001</v>
      </c>
      <c r="O130" s="7">
        <v>32395.82</v>
      </c>
      <c r="P130" s="7">
        <v>107.90000000000001</v>
      </c>
      <c r="Q130" s="7">
        <v>0</v>
      </c>
      <c r="R130" s="7">
        <v>34.960000000000001</v>
      </c>
      <c r="S130" s="8">
        <v>0.00020000000000000001</v>
      </c>
      <c r="T130" s="8">
        <v>0.00010000000000000001</v>
      </c>
      <c r="U130" s="8">
        <v>0</v>
      </c>
      <c r="V130" s="52"/>
    </row>
    <row r="131" spans="1:22" ht="12.75">
      <c r="A131" s="52"/>
      <c r="B131" s="6" t="s">
        <v>437</v>
      </c>
      <c r="C131" s="17">
        <v>1185537</v>
      </c>
      <c r="D131" s="18" t="s">
        <v>200</v>
      </c>
      <c r="E131" s="6"/>
      <c r="F131" s="18">
        <v>513141879</v>
      </c>
      <c r="G131" s="6" t="s">
        <v>297</v>
      </c>
      <c r="H131" s="6" t="s">
        <v>172</v>
      </c>
      <c r="I131" s="6" t="s">
        <v>99</v>
      </c>
      <c r="J131" s="6"/>
      <c r="K131" s="17">
        <v>5.8700000000000001</v>
      </c>
      <c r="L131" s="6" t="s">
        <v>100</v>
      </c>
      <c r="M131" s="19">
        <v>0.0109</v>
      </c>
      <c r="N131" s="8">
        <v>0.0109</v>
      </c>
      <c r="O131" s="7">
        <v>7.1500000000000004</v>
      </c>
      <c r="P131" s="7">
        <v>5000000</v>
      </c>
      <c r="Q131" s="7">
        <v>0</v>
      </c>
      <c r="R131" s="7">
        <v>357.66000000000003</v>
      </c>
      <c r="S131" s="8">
        <v>1E-08</v>
      </c>
      <c r="T131" s="8">
        <v>0.0011000000000000001</v>
      </c>
      <c r="U131" s="8">
        <v>0.00020000000000000001</v>
      </c>
      <c r="V131" s="52"/>
    </row>
    <row r="132" spans="1:22" ht="12.75">
      <c r="A132" s="52"/>
      <c r="B132" s="6" t="s">
        <v>438</v>
      </c>
      <c r="C132" s="17">
        <v>1151000</v>
      </c>
      <c r="D132" s="18" t="s">
        <v>200</v>
      </c>
      <c r="E132" s="6"/>
      <c r="F132" s="18">
        <v>513141879</v>
      </c>
      <c r="G132" s="6" t="s">
        <v>297</v>
      </c>
      <c r="H132" s="6" t="s">
        <v>172</v>
      </c>
      <c r="I132" s="6" t="s">
        <v>99</v>
      </c>
      <c r="J132" s="6"/>
      <c r="K132" s="17">
        <v>2.2200000000000002</v>
      </c>
      <c r="L132" s="6" t="s">
        <v>100</v>
      </c>
      <c r="M132" s="19">
        <v>0.021999999999999999</v>
      </c>
      <c r="N132" s="8">
        <v>-0.0054000000000000003</v>
      </c>
      <c r="O132" s="7">
        <v>2.27</v>
      </c>
      <c r="P132" s="7">
        <v>5588958</v>
      </c>
      <c r="Q132" s="7">
        <v>0</v>
      </c>
      <c r="R132" s="7">
        <v>127.09</v>
      </c>
      <c r="S132" s="8">
        <v>0.00050000000000000001</v>
      </c>
      <c r="T132" s="8">
        <v>0.00040000000000000002</v>
      </c>
      <c r="U132" s="8">
        <v>0.00010000000000000001</v>
      </c>
      <c r="V132" s="52"/>
    </row>
    <row r="133" spans="1:22" ht="12.75">
      <c r="A133" s="52"/>
      <c r="B133" s="6" t="s">
        <v>439</v>
      </c>
      <c r="C133" s="17">
        <v>1167030</v>
      </c>
      <c r="D133" s="18" t="s">
        <v>200</v>
      </c>
      <c r="E133" s="6"/>
      <c r="F133" s="18">
        <v>513141879</v>
      </c>
      <c r="G133" s="6" t="s">
        <v>297</v>
      </c>
      <c r="H133" s="6" t="s">
        <v>172</v>
      </c>
      <c r="I133" s="6" t="s">
        <v>99</v>
      </c>
      <c r="J133" s="6"/>
      <c r="K133" s="17">
        <v>4.0199999999999996</v>
      </c>
      <c r="L133" s="6" t="s">
        <v>100</v>
      </c>
      <c r="M133" s="19">
        <v>0.023199999999999998</v>
      </c>
      <c r="N133" s="8">
        <v>0.0011999999999999999</v>
      </c>
      <c r="O133" s="7">
        <v>3.9900000000000002</v>
      </c>
      <c r="P133" s="7">
        <v>5760000</v>
      </c>
      <c r="Q133" s="7">
        <v>0</v>
      </c>
      <c r="R133" s="7">
        <v>229.59999999999999</v>
      </c>
      <c r="S133" s="8">
        <v>0.00069999999999999999</v>
      </c>
      <c r="T133" s="8">
        <v>0.00069999999999999999</v>
      </c>
      <c r="U133" s="8">
        <v>0.00010000000000000001</v>
      </c>
      <c r="V133" s="52"/>
    </row>
    <row r="134" spans="1:22" ht="12.75">
      <c r="A134" s="52"/>
      <c r="B134" s="6" t="s">
        <v>440</v>
      </c>
      <c r="C134" s="17">
        <v>1142058</v>
      </c>
      <c r="D134" s="18" t="s">
        <v>200</v>
      </c>
      <c r="E134" s="6"/>
      <c r="F134" s="18">
        <v>513141879</v>
      </c>
      <c r="G134" s="6" t="s">
        <v>297</v>
      </c>
      <c r="H134" s="6" t="s">
        <v>172</v>
      </c>
      <c r="I134" s="6" t="s">
        <v>99</v>
      </c>
      <c r="J134" s="6"/>
      <c r="K134" s="17">
        <v>0.5</v>
      </c>
      <c r="L134" s="6" t="s">
        <v>100</v>
      </c>
      <c r="M134" s="19">
        <v>0.0149</v>
      </c>
      <c r="N134" s="8">
        <v>-0.0224</v>
      </c>
      <c r="O134" s="7">
        <v>0.56000000000000005</v>
      </c>
      <c r="P134" s="7">
        <v>5371400</v>
      </c>
      <c r="Q134" s="7">
        <v>0</v>
      </c>
      <c r="R134" s="7">
        <v>30.18</v>
      </c>
      <c r="S134" s="8">
        <v>0.00010000000000000001</v>
      </c>
      <c r="T134" s="8">
        <v>0.00010000000000000001</v>
      </c>
      <c r="U134" s="8">
        <v>0</v>
      </c>
      <c r="V134" s="52"/>
    </row>
    <row r="135" spans="1:22" ht="12.75">
      <c r="A135" s="52"/>
      <c r="B135" s="6" t="s">
        <v>441</v>
      </c>
      <c r="C135" s="17">
        <v>1260769</v>
      </c>
      <c r="D135" s="18" t="s">
        <v>200</v>
      </c>
      <c r="E135" s="6"/>
      <c r="F135" s="18">
        <v>520033234</v>
      </c>
      <c r="G135" s="6" t="s">
        <v>374</v>
      </c>
      <c r="H135" s="6" t="s">
        <v>172</v>
      </c>
      <c r="I135" s="6" t="s">
        <v>99</v>
      </c>
      <c r="J135" s="6"/>
      <c r="K135" s="17">
        <v>4.8300000000000001</v>
      </c>
      <c r="L135" s="6" t="s">
        <v>100</v>
      </c>
      <c r="M135" s="19">
        <v>0.010800000000000001</v>
      </c>
      <c r="N135" s="8">
        <v>0.0016000000000000001</v>
      </c>
      <c r="O135" s="7">
        <v>278515.69</v>
      </c>
      <c r="P135" s="7">
        <v>108.37000000000001</v>
      </c>
      <c r="Q135" s="7">
        <v>0</v>
      </c>
      <c r="R135" s="7">
        <v>301.82999999999998</v>
      </c>
      <c r="S135" s="8">
        <v>0.00080000000000000004</v>
      </c>
      <c r="T135" s="8">
        <v>0.001</v>
      </c>
      <c r="U135" s="8">
        <v>0.00020000000000000001</v>
      </c>
      <c r="V135" s="52"/>
    </row>
    <row r="136" spans="1:22" ht="12.75">
      <c r="A136" s="52"/>
      <c r="B136" s="6" t="s">
        <v>442</v>
      </c>
      <c r="C136" s="17">
        <v>7480312</v>
      </c>
      <c r="D136" s="18" t="s">
        <v>200</v>
      </c>
      <c r="E136" s="6"/>
      <c r="F136" s="18">
        <v>520029935</v>
      </c>
      <c r="G136" s="6" t="s">
        <v>297</v>
      </c>
      <c r="H136" s="6" t="s">
        <v>172</v>
      </c>
      <c r="I136" s="6" t="s">
        <v>99</v>
      </c>
      <c r="J136" s="6"/>
      <c r="K136" s="17">
        <v>5.5599999999999996</v>
      </c>
      <c r="L136" s="6" t="s">
        <v>100</v>
      </c>
      <c r="M136" s="19">
        <v>0.002</v>
      </c>
      <c r="N136" s="8">
        <v>0.0061999999999999998</v>
      </c>
      <c r="O136" s="7">
        <v>15.800000000000001</v>
      </c>
      <c r="P136" s="7">
        <v>4940000</v>
      </c>
      <c r="Q136" s="7">
        <v>0</v>
      </c>
      <c r="R136" s="7">
        <v>780.38</v>
      </c>
      <c r="S136" s="8">
        <v>0.0014</v>
      </c>
      <c r="T136" s="8">
        <v>0.0025000000000000001</v>
      </c>
      <c r="U136" s="8">
        <v>0.00050000000000000001</v>
      </c>
      <c r="V136" s="52"/>
    </row>
    <row r="137" spans="1:22" ht="12.75">
      <c r="A137" s="52"/>
      <c r="B137" s="6" t="s">
        <v>443</v>
      </c>
      <c r="C137" s="17">
        <v>7480197</v>
      </c>
      <c r="D137" s="18" t="s">
        <v>200</v>
      </c>
      <c r="E137" s="6"/>
      <c r="F137" s="18">
        <v>520029935</v>
      </c>
      <c r="G137" s="6" t="s">
        <v>297</v>
      </c>
      <c r="H137" s="6" t="s">
        <v>172</v>
      </c>
      <c r="I137" s="6" t="s">
        <v>99</v>
      </c>
      <c r="J137" s="6"/>
      <c r="K137" s="17">
        <v>3.5</v>
      </c>
      <c r="L137" s="6" t="s">
        <v>100</v>
      </c>
      <c r="M137" s="19">
        <v>0.0146</v>
      </c>
      <c r="N137" s="8">
        <v>-0.00089999999999999998</v>
      </c>
      <c r="O137" s="7">
        <v>7.04</v>
      </c>
      <c r="P137" s="7">
        <v>5468000</v>
      </c>
      <c r="Q137" s="7">
        <v>0</v>
      </c>
      <c r="R137" s="7">
        <v>384.72000000000003</v>
      </c>
      <c r="S137" s="8">
        <v>0.00029999999999999997</v>
      </c>
      <c r="T137" s="8">
        <v>0.0011999999999999999</v>
      </c>
      <c r="U137" s="8">
        <v>0.00020000000000000001</v>
      </c>
      <c r="V137" s="52"/>
    </row>
    <row r="138" spans="1:22" ht="12.75">
      <c r="A138" s="52"/>
      <c r="B138" s="6" t="s">
        <v>444</v>
      </c>
      <c r="C138" s="17">
        <v>7480247</v>
      </c>
      <c r="D138" s="18" t="s">
        <v>200</v>
      </c>
      <c r="E138" s="6"/>
      <c r="F138" s="18">
        <v>520029935</v>
      </c>
      <c r="G138" s="6" t="s">
        <v>297</v>
      </c>
      <c r="H138" s="6" t="s">
        <v>172</v>
      </c>
      <c r="I138" s="6" t="s">
        <v>99</v>
      </c>
      <c r="J138" s="6"/>
      <c r="K138" s="17">
        <v>4.0300000000000002</v>
      </c>
      <c r="L138" s="6" t="s">
        <v>100</v>
      </c>
      <c r="M138" s="19">
        <v>0.024199999999999999</v>
      </c>
      <c r="N138" s="8">
        <v>0.0038999999999999998</v>
      </c>
      <c r="O138" s="7">
        <v>10.57</v>
      </c>
      <c r="P138" s="7">
        <v>5723026</v>
      </c>
      <c r="Q138" s="7">
        <v>0</v>
      </c>
      <c r="R138" s="7">
        <v>604.75999999999999</v>
      </c>
      <c r="S138" s="8">
        <v>0.00029999999999999997</v>
      </c>
      <c r="T138" s="8">
        <v>0.0019</v>
      </c>
      <c r="U138" s="8">
        <v>0.00040000000000000002</v>
      </c>
      <c r="V138" s="52"/>
    </row>
    <row r="139" spans="1:22" ht="12.75">
      <c r="A139" s="52"/>
      <c r="B139" s="6" t="s">
        <v>445</v>
      </c>
      <c r="C139" s="17">
        <v>74802470</v>
      </c>
      <c r="D139" s="18" t="s">
        <v>200</v>
      </c>
      <c r="E139" s="6"/>
      <c r="F139" s="18">
        <v>520029935</v>
      </c>
      <c r="G139" s="6" t="s">
        <v>297</v>
      </c>
      <c r="H139" s="6" t="s">
        <v>172</v>
      </c>
      <c r="I139" s="6" t="s">
        <v>99</v>
      </c>
      <c r="J139" s="6"/>
      <c r="K139" s="17">
        <v>4.0300000000000002</v>
      </c>
      <c r="L139" s="6" t="s">
        <v>100</v>
      </c>
      <c r="M139" s="19">
        <v>0.024199999999999999</v>
      </c>
      <c r="N139" s="8">
        <v>-0.92269999999999996</v>
      </c>
      <c r="O139" s="7">
        <v>10.029999999999999</v>
      </c>
      <c r="P139" s="7">
        <v>5601786.4299999997</v>
      </c>
      <c r="Q139" s="7">
        <v>0</v>
      </c>
      <c r="R139" s="7">
        <v>561.98000000000002</v>
      </c>
      <c r="S139" s="8">
        <v>0.00029999999999999997</v>
      </c>
      <c r="T139" s="8">
        <v>0.0018</v>
      </c>
      <c r="U139" s="8">
        <v>0.00029999999999999997</v>
      </c>
      <c r="V139" s="52"/>
    </row>
    <row r="140" spans="1:22" ht="12.75">
      <c r="A140" s="52"/>
      <c r="B140" s="6" t="s">
        <v>446</v>
      </c>
      <c r="C140" s="17">
        <v>1134048</v>
      </c>
      <c r="D140" s="18" t="s">
        <v>200</v>
      </c>
      <c r="E140" s="6"/>
      <c r="F140" s="18">
        <v>513834200</v>
      </c>
      <c r="G140" s="6" t="s">
        <v>447</v>
      </c>
      <c r="H140" s="6" t="s">
        <v>172</v>
      </c>
      <c r="I140" s="6" t="s">
        <v>99</v>
      </c>
      <c r="J140" s="6"/>
      <c r="K140" s="17">
        <v>4.5099999999999998</v>
      </c>
      <c r="L140" s="6" t="s">
        <v>100</v>
      </c>
      <c r="M140" s="19">
        <v>0.024</v>
      </c>
      <c r="N140" s="8">
        <v>-0.0035000000000000001</v>
      </c>
      <c r="O140" s="7">
        <v>27951.200000000001</v>
      </c>
      <c r="P140" s="7">
        <v>117.84999999999999</v>
      </c>
      <c r="Q140" s="7">
        <v>0</v>
      </c>
      <c r="R140" s="7">
        <v>32.939999999999998</v>
      </c>
      <c r="S140" s="8">
        <v>0.00010000000000000001</v>
      </c>
      <c r="T140" s="8">
        <v>0.00010000000000000001</v>
      </c>
      <c r="U140" s="8">
        <v>0</v>
      </c>
      <c r="V140" s="52"/>
    </row>
    <row r="141" spans="1:22" ht="12.75">
      <c r="A141" s="52"/>
      <c r="B141" s="6" t="s">
        <v>448</v>
      </c>
      <c r="C141" s="17">
        <v>1126069</v>
      </c>
      <c r="D141" s="18" t="s">
        <v>200</v>
      </c>
      <c r="E141" s="6"/>
      <c r="F141" s="18">
        <v>513834200</v>
      </c>
      <c r="G141" s="6" t="s">
        <v>447</v>
      </c>
      <c r="H141" s="6" t="s">
        <v>172</v>
      </c>
      <c r="I141" s="6" t="s">
        <v>99</v>
      </c>
      <c r="J141" s="6"/>
      <c r="K141" s="17">
        <v>1.1399999999999999</v>
      </c>
      <c r="L141" s="6" t="s">
        <v>100</v>
      </c>
      <c r="M141" s="19">
        <v>0.0385</v>
      </c>
      <c r="N141" s="8">
        <v>-0.028199999999999999</v>
      </c>
      <c r="O141" s="7">
        <v>26285.27</v>
      </c>
      <c r="P141" s="7">
        <v>116.91</v>
      </c>
      <c r="Q141" s="7">
        <v>0</v>
      </c>
      <c r="R141" s="7">
        <v>30.73</v>
      </c>
      <c r="S141" s="8">
        <v>0.00010000000000000001</v>
      </c>
      <c r="T141" s="8">
        <v>0.00010000000000000001</v>
      </c>
      <c r="U141" s="8">
        <v>0</v>
      </c>
      <c r="V141" s="52"/>
    </row>
    <row r="142" spans="1:22" ht="12.75">
      <c r="A142" s="52"/>
      <c r="B142" s="6" t="s">
        <v>449</v>
      </c>
      <c r="C142" s="17">
        <v>1126077</v>
      </c>
      <c r="D142" s="18" t="s">
        <v>200</v>
      </c>
      <c r="E142" s="6"/>
      <c r="F142" s="18">
        <v>513834200</v>
      </c>
      <c r="G142" s="6" t="s">
        <v>447</v>
      </c>
      <c r="H142" s="6" t="s">
        <v>172</v>
      </c>
      <c r="I142" s="6" t="s">
        <v>99</v>
      </c>
      <c r="J142" s="6"/>
      <c r="K142" s="17">
        <v>2.0800000000000001</v>
      </c>
      <c r="L142" s="6" t="s">
        <v>100</v>
      </c>
      <c r="M142" s="19">
        <v>0.0385</v>
      </c>
      <c r="N142" s="8">
        <v>-0.016400000000000001</v>
      </c>
      <c r="O142" s="7">
        <v>1714.3699999999999</v>
      </c>
      <c r="P142" s="7">
        <v>121.40000000000001</v>
      </c>
      <c r="Q142" s="7">
        <v>0</v>
      </c>
      <c r="R142" s="7">
        <v>2.0800000000000001</v>
      </c>
      <c r="S142" s="8">
        <v>6.8600000000000004E-06</v>
      </c>
      <c r="T142" s="8">
        <v>0</v>
      </c>
      <c r="U142" s="8">
        <v>0</v>
      </c>
      <c r="V142" s="52"/>
    </row>
    <row r="143" spans="1:22" ht="12.75">
      <c r="A143" s="52"/>
      <c r="B143" s="6" t="s">
        <v>450</v>
      </c>
      <c r="C143" s="17">
        <v>1128875</v>
      </c>
      <c r="D143" s="18" t="s">
        <v>200</v>
      </c>
      <c r="E143" s="6"/>
      <c r="F143" s="18">
        <v>513834200</v>
      </c>
      <c r="G143" s="6" t="s">
        <v>447</v>
      </c>
      <c r="H143" s="6" t="s">
        <v>172</v>
      </c>
      <c r="I143" s="6" t="s">
        <v>99</v>
      </c>
      <c r="J143" s="6"/>
      <c r="K143" s="17">
        <v>0.16</v>
      </c>
      <c r="L143" s="6" t="s">
        <v>100</v>
      </c>
      <c r="M143" s="19">
        <v>0.028000000000000001</v>
      </c>
      <c r="N143" s="8">
        <v>-0.067799999999999999</v>
      </c>
      <c r="O143" s="7">
        <v>261156.92000000001</v>
      </c>
      <c r="P143" s="7">
        <v>107.42</v>
      </c>
      <c r="Q143" s="7">
        <v>0</v>
      </c>
      <c r="R143" s="7">
        <v>280.52999999999997</v>
      </c>
      <c r="S143" s="8">
        <v>0.0011999999999999999</v>
      </c>
      <c r="T143" s="8">
        <v>0.00089999999999999998</v>
      </c>
      <c r="U143" s="8">
        <v>0.00020000000000000001</v>
      </c>
      <c r="V143" s="52"/>
    </row>
    <row r="144" spans="1:22" ht="12.75">
      <c r="A144" s="52"/>
      <c r="B144" s="6" t="s">
        <v>451</v>
      </c>
      <c r="C144" s="17">
        <v>1134030</v>
      </c>
      <c r="D144" s="18" t="s">
        <v>200</v>
      </c>
      <c r="E144" s="6"/>
      <c r="F144" s="18">
        <v>513834200</v>
      </c>
      <c r="G144" s="6" t="s">
        <v>447</v>
      </c>
      <c r="H144" s="6" t="s">
        <v>172</v>
      </c>
      <c r="I144" s="6" t="s">
        <v>99</v>
      </c>
      <c r="J144" s="6"/>
      <c r="K144" s="17">
        <v>3.6000000000000001</v>
      </c>
      <c r="L144" s="6" t="s">
        <v>100</v>
      </c>
      <c r="M144" s="19">
        <v>0.024</v>
      </c>
      <c r="N144" s="8">
        <v>-0.0088000000000000005</v>
      </c>
      <c r="O144" s="7">
        <v>7851.8400000000001</v>
      </c>
      <c r="P144" s="7">
        <v>117.22</v>
      </c>
      <c r="Q144" s="7">
        <v>0</v>
      </c>
      <c r="R144" s="7">
        <v>9.1999999999999993</v>
      </c>
      <c r="S144" s="8">
        <v>2.6599999999999999E-05</v>
      </c>
      <c r="T144" s="8">
        <v>0</v>
      </c>
      <c r="U144" s="8">
        <v>0</v>
      </c>
      <c r="V144" s="52"/>
    </row>
    <row r="145" spans="1:22" ht="12.75">
      <c r="A145" s="52"/>
      <c r="B145" s="6" t="s">
        <v>452</v>
      </c>
      <c r="C145" s="17">
        <v>1141639</v>
      </c>
      <c r="D145" s="18" t="s">
        <v>200</v>
      </c>
      <c r="E145" s="6"/>
      <c r="F145" s="18">
        <v>511809071</v>
      </c>
      <c r="G145" s="6" t="s">
        <v>453</v>
      </c>
      <c r="H145" s="6" t="s">
        <v>172</v>
      </c>
      <c r="I145" s="6" t="s">
        <v>99</v>
      </c>
      <c r="J145" s="6"/>
      <c r="K145" s="17">
        <v>0.72999999999999998</v>
      </c>
      <c r="L145" s="6" t="s">
        <v>100</v>
      </c>
      <c r="M145" s="19">
        <v>0.026499999999999999</v>
      </c>
      <c r="N145" s="8">
        <v>-0.027400000000000001</v>
      </c>
      <c r="O145" s="7">
        <v>163239.85999999999</v>
      </c>
      <c r="P145" s="7">
        <v>108.40000000000001</v>
      </c>
      <c r="Q145" s="7">
        <v>0</v>
      </c>
      <c r="R145" s="7">
        <v>176.94999999999999</v>
      </c>
      <c r="S145" s="8">
        <v>0.00069999999999999999</v>
      </c>
      <c r="T145" s="8">
        <v>0.00059999999999999995</v>
      </c>
      <c r="U145" s="8">
        <v>0.00010000000000000001</v>
      </c>
      <c r="V145" s="52"/>
    </row>
    <row r="146" spans="1:22" ht="12.75">
      <c r="A146" s="52"/>
      <c r="B146" s="6" t="s">
        <v>454</v>
      </c>
      <c r="C146" s="17">
        <v>1160670</v>
      </c>
      <c r="D146" s="18" t="s">
        <v>200</v>
      </c>
      <c r="E146" s="6"/>
      <c r="F146" s="18">
        <v>511809071</v>
      </c>
      <c r="G146" s="6" t="s">
        <v>453</v>
      </c>
      <c r="H146" s="6" t="s">
        <v>172</v>
      </c>
      <c r="I146" s="6" t="s">
        <v>99</v>
      </c>
      <c r="J146" s="6"/>
      <c r="K146" s="17">
        <v>2.73</v>
      </c>
      <c r="L146" s="6" t="s">
        <v>100</v>
      </c>
      <c r="M146" s="19">
        <v>0.010500000000000001</v>
      </c>
      <c r="N146" s="8">
        <v>-0.0076</v>
      </c>
      <c r="O146" s="7">
        <v>150132.25</v>
      </c>
      <c r="P146" s="7">
        <v>108.12000000000001</v>
      </c>
      <c r="Q146" s="7">
        <v>0</v>
      </c>
      <c r="R146" s="7">
        <v>162.31999999999999</v>
      </c>
      <c r="S146" s="8">
        <v>0.00089999999999999998</v>
      </c>
      <c r="T146" s="8">
        <v>0.00050000000000000001</v>
      </c>
      <c r="U146" s="8">
        <v>0.00010000000000000001</v>
      </c>
      <c r="V146" s="52"/>
    </row>
    <row r="147" spans="1:22" ht="12.75">
      <c r="A147" s="52"/>
      <c r="B147" s="6" t="s">
        <v>455</v>
      </c>
      <c r="C147" s="17">
        <v>1161769</v>
      </c>
      <c r="D147" s="18" t="s">
        <v>200</v>
      </c>
      <c r="E147" s="6"/>
      <c r="F147" s="18">
        <v>513682146</v>
      </c>
      <c r="G147" s="6" t="s">
        <v>297</v>
      </c>
      <c r="H147" s="6" t="s">
        <v>172</v>
      </c>
      <c r="I147" s="6" t="s">
        <v>99</v>
      </c>
      <c r="J147" s="6"/>
      <c r="K147" s="17">
        <v>3.2599999999999998</v>
      </c>
      <c r="L147" s="6" t="s">
        <v>100</v>
      </c>
      <c r="M147" s="19">
        <v>0.002</v>
      </c>
      <c r="N147" s="8">
        <v>-0.010200000000000001</v>
      </c>
      <c r="O147" s="7">
        <v>234357.32000000001</v>
      </c>
      <c r="P147" s="7">
        <v>106.79000000000001</v>
      </c>
      <c r="Q147" s="7">
        <v>0</v>
      </c>
      <c r="R147" s="7">
        <v>250.27000000000001</v>
      </c>
      <c r="S147" s="8">
        <v>0.00040000000000000002</v>
      </c>
      <c r="T147" s="8">
        <v>0.00080000000000000004</v>
      </c>
      <c r="U147" s="8">
        <v>0.00020000000000000001</v>
      </c>
      <c r="V147" s="52"/>
    </row>
    <row r="148" spans="1:22" ht="12.75">
      <c r="A148" s="52"/>
      <c r="B148" s="6" t="s">
        <v>456</v>
      </c>
      <c r="C148" s="17">
        <v>1142512</v>
      </c>
      <c r="D148" s="18" t="s">
        <v>200</v>
      </c>
      <c r="E148" s="6"/>
      <c r="F148" s="18">
        <v>513682146</v>
      </c>
      <c r="G148" s="6" t="s">
        <v>297</v>
      </c>
      <c r="H148" s="6" t="s">
        <v>172</v>
      </c>
      <c r="I148" s="6" t="s">
        <v>99</v>
      </c>
      <c r="J148" s="6"/>
      <c r="K148" s="17">
        <v>1.1799999999999999</v>
      </c>
      <c r="L148" s="6" t="s">
        <v>100</v>
      </c>
      <c r="M148" s="19">
        <v>0.0067999999999999996</v>
      </c>
      <c r="N148" s="8">
        <v>-0.022700000000000001</v>
      </c>
      <c r="O148" s="7">
        <v>547850.88</v>
      </c>
      <c r="P148" s="7">
        <v>108.51000000000001</v>
      </c>
      <c r="Q148" s="7">
        <v>0</v>
      </c>
      <c r="R148" s="7">
        <v>594.47000000000003</v>
      </c>
      <c r="S148" s="8">
        <v>0.00080000000000000004</v>
      </c>
      <c r="T148" s="8">
        <v>0.0019</v>
      </c>
      <c r="U148" s="8">
        <v>0.00040000000000000002</v>
      </c>
      <c r="V148" s="52"/>
    </row>
    <row r="149" spans="1:22" ht="12.75">
      <c r="A149" s="52"/>
      <c r="B149" s="6" t="s">
        <v>457</v>
      </c>
      <c r="C149" s="17">
        <v>11425120</v>
      </c>
      <c r="D149" s="18" t="s">
        <v>200</v>
      </c>
      <c r="E149" s="6"/>
      <c r="F149" s="18">
        <v>513682146</v>
      </c>
      <c r="G149" s="6" t="s">
        <v>297</v>
      </c>
      <c r="H149" s="6" t="s">
        <v>172</v>
      </c>
      <c r="I149" s="6" t="s">
        <v>99</v>
      </c>
      <c r="J149" s="6"/>
      <c r="K149" s="17">
        <v>1.1799999999999999</v>
      </c>
      <c r="L149" s="6" t="s">
        <v>100</v>
      </c>
      <c r="M149" s="19">
        <v>0.0067999999999999996</v>
      </c>
      <c r="N149" s="8">
        <v>-0.00020000000000000001</v>
      </c>
      <c r="O149" s="7">
        <v>401282.48999999999</v>
      </c>
      <c r="P149" s="7">
        <v>108.48</v>
      </c>
      <c r="Q149" s="7">
        <v>0</v>
      </c>
      <c r="R149" s="7">
        <v>435.31</v>
      </c>
      <c r="S149" s="8">
        <v>0.00059999999999999995</v>
      </c>
      <c r="T149" s="8">
        <v>0.0014</v>
      </c>
      <c r="U149" s="8">
        <v>0.00029999999999999997</v>
      </c>
      <c r="V149" s="52"/>
    </row>
    <row r="150" spans="1:22" ht="12.75">
      <c r="A150" s="52"/>
      <c r="B150" s="6" t="s">
        <v>458</v>
      </c>
      <c r="C150" s="17">
        <v>1172170</v>
      </c>
      <c r="D150" s="18" t="s">
        <v>200</v>
      </c>
      <c r="E150" s="6"/>
      <c r="F150" s="18">
        <v>513682146</v>
      </c>
      <c r="G150" s="6" t="s">
        <v>297</v>
      </c>
      <c r="H150" s="6" t="s">
        <v>172</v>
      </c>
      <c r="I150" s="6" t="s">
        <v>99</v>
      </c>
      <c r="J150" s="6"/>
      <c r="K150" s="17">
        <v>4.7300000000000004</v>
      </c>
      <c r="L150" s="6" t="s">
        <v>100</v>
      </c>
      <c r="M150" s="19">
        <v>0.002</v>
      </c>
      <c r="N150" s="8">
        <v>-0.0054999999999999997</v>
      </c>
      <c r="O150" s="7">
        <v>118961.32000000001</v>
      </c>
      <c r="P150" s="7">
        <v>107.62000000000001</v>
      </c>
      <c r="Q150" s="7">
        <v>0</v>
      </c>
      <c r="R150" s="7">
        <v>128.03</v>
      </c>
      <c r="S150" s="8">
        <v>0.00029999999999999997</v>
      </c>
      <c r="T150" s="8">
        <v>0.00040000000000000002</v>
      </c>
      <c r="U150" s="8">
        <v>0.00010000000000000001</v>
      </c>
      <c r="V150" s="52"/>
    </row>
    <row r="151" spans="1:22" ht="12.75">
      <c r="A151" s="52"/>
      <c r="B151" s="6" t="s">
        <v>459</v>
      </c>
      <c r="C151" s="17">
        <v>6130181</v>
      </c>
      <c r="D151" s="18" t="s">
        <v>200</v>
      </c>
      <c r="E151" s="6"/>
      <c r="F151" s="18">
        <v>520017807</v>
      </c>
      <c r="G151" s="6" t="s">
        <v>339</v>
      </c>
      <c r="H151" s="6" t="s">
        <v>172</v>
      </c>
      <c r="I151" s="6" t="s">
        <v>99</v>
      </c>
      <c r="J151" s="6"/>
      <c r="K151" s="17">
        <v>1.27</v>
      </c>
      <c r="L151" s="6" t="s">
        <v>100</v>
      </c>
      <c r="M151" s="19">
        <v>0.034799999999999998</v>
      </c>
      <c r="N151" s="8">
        <v>-0.021100000000000001</v>
      </c>
      <c r="O151" s="7">
        <v>74716.899999999994</v>
      </c>
      <c r="P151" s="7">
        <v>111.44</v>
      </c>
      <c r="Q151" s="7">
        <v>0</v>
      </c>
      <c r="R151" s="7">
        <v>83.260000000000005</v>
      </c>
      <c r="S151" s="8">
        <v>0.00029999999999999997</v>
      </c>
      <c r="T151" s="8">
        <v>0.00029999999999999997</v>
      </c>
      <c r="U151" s="8">
        <v>0.00010000000000000001</v>
      </c>
      <c r="V151" s="52"/>
    </row>
    <row r="152" spans="1:22" ht="12.75">
      <c r="A152" s="52"/>
      <c r="B152" s="6" t="s">
        <v>460</v>
      </c>
      <c r="C152" s="17">
        <v>6130223</v>
      </c>
      <c r="D152" s="18" t="s">
        <v>200</v>
      </c>
      <c r="E152" s="6"/>
      <c r="F152" s="18">
        <v>520017807</v>
      </c>
      <c r="G152" s="6" t="s">
        <v>339</v>
      </c>
      <c r="H152" s="6" t="s">
        <v>172</v>
      </c>
      <c r="I152" s="6" t="s">
        <v>99</v>
      </c>
      <c r="J152" s="6"/>
      <c r="K152" s="17">
        <v>5.3899999999999997</v>
      </c>
      <c r="L152" s="6" t="s">
        <v>100</v>
      </c>
      <c r="M152" s="19">
        <v>0.024</v>
      </c>
      <c r="N152" s="8">
        <v>0.0047000000000000002</v>
      </c>
      <c r="O152" s="7">
        <v>390786.66999999998</v>
      </c>
      <c r="P152" s="7">
        <v>116.20999999999999</v>
      </c>
      <c r="Q152" s="7">
        <v>0</v>
      </c>
      <c r="R152" s="7">
        <v>454.13</v>
      </c>
      <c r="S152" s="8">
        <v>0.00029999999999999997</v>
      </c>
      <c r="T152" s="8">
        <v>0.0014</v>
      </c>
      <c r="U152" s="8">
        <v>0.00029999999999999997</v>
      </c>
      <c r="V152" s="52"/>
    </row>
    <row r="153" spans="1:22" ht="12.75">
      <c r="A153" s="52"/>
      <c r="B153" s="6" t="s">
        <v>461</v>
      </c>
      <c r="C153" s="17">
        <v>61303480</v>
      </c>
      <c r="D153" s="18" t="s">
        <v>200</v>
      </c>
      <c r="E153" s="6"/>
      <c r="F153" s="18">
        <v>520017807</v>
      </c>
      <c r="G153" s="6" t="s">
        <v>339</v>
      </c>
      <c r="H153" s="6" t="s">
        <v>435</v>
      </c>
      <c r="I153" s="6" t="s">
        <v>310</v>
      </c>
      <c r="J153" s="6"/>
      <c r="K153" s="17">
        <v>7.4500000000000002</v>
      </c>
      <c r="L153" s="6" t="s">
        <v>100</v>
      </c>
      <c r="M153" s="19">
        <v>0.014999999999999999</v>
      </c>
      <c r="N153" s="8">
        <v>0.015100000000000001</v>
      </c>
      <c r="O153" s="7">
        <v>401282.48999999999</v>
      </c>
      <c r="P153" s="7">
        <v>101.81</v>
      </c>
      <c r="Q153" s="7">
        <v>0</v>
      </c>
      <c r="R153" s="7">
        <v>408.55000000000001</v>
      </c>
      <c r="S153" s="8">
        <v>0.0014</v>
      </c>
      <c r="T153" s="8">
        <v>0.0012999999999999999</v>
      </c>
      <c r="U153" s="8">
        <v>0.00029999999999999997</v>
      </c>
      <c r="V153" s="52"/>
    </row>
    <row r="154" spans="1:22" ht="12.75">
      <c r="A154" s="52"/>
      <c r="B154" s="6" t="s">
        <v>462</v>
      </c>
      <c r="C154" s="17">
        <v>1132950</v>
      </c>
      <c r="D154" s="18" t="s">
        <v>200</v>
      </c>
      <c r="E154" s="6"/>
      <c r="F154" s="18">
        <v>513754069</v>
      </c>
      <c r="G154" s="6" t="s">
        <v>447</v>
      </c>
      <c r="H154" s="6" t="s">
        <v>172</v>
      </c>
      <c r="I154" s="6" t="s">
        <v>99</v>
      </c>
      <c r="J154" s="6"/>
      <c r="K154" s="17">
        <v>1.72</v>
      </c>
      <c r="L154" s="6" t="s">
        <v>100</v>
      </c>
      <c r="M154" s="19">
        <v>0.023199999999999998</v>
      </c>
      <c r="N154" s="8">
        <v>-0.019099999999999999</v>
      </c>
      <c r="O154" s="7">
        <v>595507.14000000001</v>
      </c>
      <c r="P154" s="7">
        <v>112.16</v>
      </c>
      <c r="Q154" s="7">
        <v>0</v>
      </c>
      <c r="R154" s="7">
        <v>667.91999999999996</v>
      </c>
      <c r="S154" s="8">
        <v>0.0023</v>
      </c>
      <c r="T154" s="8">
        <v>0.0020999999999999999</v>
      </c>
      <c r="U154" s="8">
        <v>0.00040000000000000002</v>
      </c>
      <c r="V154" s="52"/>
    </row>
    <row r="155" spans="1:22" ht="12.75">
      <c r="A155" s="52"/>
      <c r="B155" s="6" t="s">
        <v>463</v>
      </c>
      <c r="C155" s="17">
        <v>1136050</v>
      </c>
      <c r="D155" s="18" t="s">
        <v>200</v>
      </c>
      <c r="E155" s="6"/>
      <c r="F155" s="18">
        <v>513754069</v>
      </c>
      <c r="G155" s="6" t="s">
        <v>447</v>
      </c>
      <c r="H155" s="6" t="s">
        <v>172</v>
      </c>
      <c r="I155" s="6" t="s">
        <v>99</v>
      </c>
      <c r="J155" s="6"/>
      <c r="K155" s="17">
        <v>3.2200000000000002</v>
      </c>
      <c r="L155" s="6" t="s">
        <v>100</v>
      </c>
      <c r="M155" s="19">
        <v>0.024799999999999999</v>
      </c>
      <c r="N155" s="8">
        <v>-0.0088000000000000005</v>
      </c>
      <c r="O155" s="7">
        <v>357030.78999999998</v>
      </c>
      <c r="P155" s="7">
        <v>116.06</v>
      </c>
      <c r="Q155" s="7">
        <v>0</v>
      </c>
      <c r="R155" s="7">
        <v>414.37</v>
      </c>
      <c r="S155" s="8">
        <v>0.00080000000000000004</v>
      </c>
      <c r="T155" s="8">
        <v>0.0012999999999999999</v>
      </c>
      <c r="U155" s="8">
        <v>0.00029999999999999997</v>
      </c>
      <c r="V155" s="52"/>
    </row>
    <row r="156" spans="1:22" ht="12.75">
      <c r="A156" s="52"/>
      <c r="B156" s="6" t="s">
        <v>464</v>
      </c>
      <c r="C156" s="17">
        <v>1147602</v>
      </c>
      <c r="D156" s="18" t="s">
        <v>200</v>
      </c>
      <c r="E156" s="6"/>
      <c r="F156" s="18">
        <v>513257873</v>
      </c>
      <c r="G156" s="6" t="s">
        <v>339</v>
      </c>
      <c r="H156" s="6" t="s">
        <v>172</v>
      </c>
      <c r="I156" s="6" t="s">
        <v>99</v>
      </c>
      <c r="J156" s="6"/>
      <c r="K156" s="17">
        <v>3.73</v>
      </c>
      <c r="L156" s="6" t="s">
        <v>100</v>
      </c>
      <c r="M156" s="19">
        <v>0.014</v>
      </c>
      <c r="N156" s="8">
        <v>-0.0051999999999999998</v>
      </c>
      <c r="O156" s="7">
        <v>230504.04000000001</v>
      </c>
      <c r="P156" s="7">
        <v>111.8</v>
      </c>
      <c r="Q156" s="7">
        <v>0</v>
      </c>
      <c r="R156" s="7">
        <v>257.69999999999999</v>
      </c>
      <c r="S156" s="8">
        <v>0.00029999999999999997</v>
      </c>
      <c r="T156" s="8">
        <v>0.00080000000000000004</v>
      </c>
      <c r="U156" s="8">
        <v>0.00020000000000000001</v>
      </c>
      <c r="V156" s="52"/>
    </row>
    <row r="157" spans="1:22" ht="12.75">
      <c r="A157" s="52"/>
      <c r="B157" s="6" t="s">
        <v>465</v>
      </c>
      <c r="C157" s="17">
        <v>2310399</v>
      </c>
      <c r="D157" s="18" t="s">
        <v>200</v>
      </c>
      <c r="E157" s="6"/>
      <c r="F157" s="18">
        <v>520032046</v>
      </c>
      <c r="G157" s="6" t="s">
        <v>297</v>
      </c>
      <c r="H157" s="6" t="s">
        <v>172</v>
      </c>
      <c r="I157" s="6" t="s">
        <v>99</v>
      </c>
      <c r="J157" s="6"/>
      <c r="K157" s="17">
        <v>4.0599999999999996</v>
      </c>
      <c r="L157" s="6" t="s">
        <v>100</v>
      </c>
      <c r="M157" s="19">
        <v>0.0189</v>
      </c>
      <c r="N157" s="8">
        <v>0.00089999999999999998</v>
      </c>
      <c r="O157" s="7">
        <v>15.24</v>
      </c>
      <c r="P157" s="7">
        <v>5650000</v>
      </c>
      <c r="Q157" s="7">
        <v>0</v>
      </c>
      <c r="R157" s="7">
        <v>860.79999999999995</v>
      </c>
      <c r="S157" s="8">
        <v>0.0019</v>
      </c>
      <c r="T157" s="8">
        <v>0.0027000000000000001</v>
      </c>
      <c r="U157" s="8">
        <v>0.00050000000000000001</v>
      </c>
      <c r="V157" s="52"/>
    </row>
    <row r="158" spans="1:22" ht="12.75">
      <c r="A158" s="52"/>
      <c r="B158" s="6" t="s">
        <v>466</v>
      </c>
      <c r="C158" s="17">
        <v>2310415</v>
      </c>
      <c r="D158" s="18" t="s">
        <v>200</v>
      </c>
      <c r="E158" s="6"/>
      <c r="F158" s="18">
        <v>520032046</v>
      </c>
      <c r="G158" s="6" t="s">
        <v>297</v>
      </c>
      <c r="H158" s="6" t="s">
        <v>435</v>
      </c>
      <c r="I158" s="6" t="s">
        <v>310</v>
      </c>
      <c r="J158" s="6"/>
      <c r="K158" s="17">
        <v>0.45000000000000001</v>
      </c>
      <c r="L158" s="6" t="s">
        <v>100</v>
      </c>
      <c r="M158" s="19">
        <v>0.016899999999999998</v>
      </c>
      <c r="N158" s="8">
        <v>-0.025899999999999999</v>
      </c>
      <c r="O158" s="7">
        <v>15.449999999999999</v>
      </c>
      <c r="P158" s="7">
        <v>5400000</v>
      </c>
      <c r="Q158" s="7">
        <v>0</v>
      </c>
      <c r="R158" s="7">
        <v>834.26999999999998</v>
      </c>
      <c r="S158" s="8">
        <v>0.0027000000000000001</v>
      </c>
      <c r="T158" s="8">
        <v>0.0027000000000000001</v>
      </c>
      <c r="U158" s="8">
        <v>0.00050000000000000001</v>
      </c>
      <c r="V158" s="52"/>
    </row>
    <row r="159" spans="1:22" ht="12.75">
      <c r="A159" s="52"/>
      <c r="B159" s="6" t="s">
        <v>467</v>
      </c>
      <c r="C159" s="17">
        <v>2310233</v>
      </c>
      <c r="D159" s="18" t="s">
        <v>200</v>
      </c>
      <c r="E159" s="6"/>
      <c r="F159" s="18">
        <v>520032046</v>
      </c>
      <c r="G159" s="6" t="s">
        <v>297</v>
      </c>
      <c r="H159" s="6" t="s">
        <v>172</v>
      </c>
      <c r="I159" s="6" t="s">
        <v>99</v>
      </c>
      <c r="J159" s="6"/>
      <c r="K159" s="17">
        <v>0.71999999999999997</v>
      </c>
      <c r="L159" s="6" t="s">
        <v>100</v>
      </c>
      <c r="M159" s="19">
        <v>0.0106</v>
      </c>
      <c r="N159" s="8">
        <v>-0.031800000000000002</v>
      </c>
      <c r="O159" s="7">
        <v>5.8200000000000003</v>
      </c>
      <c r="P159" s="7">
        <v>5390000</v>
      </c>
      <c r="Q159" s="7">
        <v>0</v>
      </c>
      <c r="R159" s="7">
        <v>313.62</v>
      </c>
      <c r="S159" s="8">
        <v>0.00040000000000000002</v>
      </c>
      <c r="T159" s="8">
        <v>0.001</v>
      </c>
      <c r="U159" s="8">
        <v>0.00020000000000000001</v>
      </c>
      <c r="V159" s="52"/>
    </row>
    <row r="160" spans="1:22" ht="12.75">
      <c r="A160" s="52"/>
      <c r="B160" s="6" t="s">
        <v>468</v>
      </c>
      <c r="C160" s="17">
        <v>2310266</v>
      </c>
      <c r="D160" s="18" t="s">
        <v>200</v>
      </c>
      <c r="E160" s="6"/>
      <c r="F160" s="18">
        <v>520032046</v>
      </c>
      <c r="G160" s="6" t="s">
        <v>297</v>
      </c>
      <c r="H160" s="6" t="s">
        <v>172</v>
      </c>
      <c r="I160" s="6" t="s">
        <v>99</v>
      </c>
      <c r="J160" s="6"/>
      <c r="K160" s="17">
        <v>1.54</v>
      </c>
      <c r="L160" s="6" t="s">
        <v>100</v>
      </c>
      <c r="M160" s="19">
        <v>0.018200000000000001</v>
      </c>
      <c r="N160" s="8">
        <v>-0.0152</v>
      </c>
      <c r="O160" s="7">
        <v>10.27</v>
      </c>
      <c r="P160" s="7">
        <v>5480000</v>
      </c>
      <c r="Q160" s="7">
        <v>0</v>
      </c>
      <c r="R160" s="7">
        <v>562.95000000000005</v>
      </c>
      <c r="S160" s="8">
        <v>0.00069999999999999999</v>
      </c>
      <c r="T160" s="8">
        <v>0.0018</v>
      </c>
      <c r="U160" s="8">
        <v>0.00029999999999999997</v>
      </c>
      <c r="V160" s="52"/>
    </row>
    <row r="161" spans="1:22" ht="12.75">
      <c r="A161" s="52"/>
      <c r="B161" s="6" t="s">
        <v>469</v>
      </c>
      <c r="C161" s="17">
        <v>2310290</v>
      </c>
      <c r="D161" s="18" t="s">
        <v>200</v>
      </c>
      <c r="E161" s="6"/>
      <c r="F161" s="18">
        <v>520032046</v>
      </c>
      <c r="G161" s="6" t="s">
        <v>297</v>
      </c>
      <c r="H161" s="6" t="s">
        <v>172</v>
      </c>
      <c r="I161" s="6" t="s">
        <v>99</v>
      </c>
      <c r="J161" s="6"/>
      <c r="K161" s="17">
        <v>2.6800000000000002</v>
      </c>
      <c r="L161" s="6" t="s">
        <v>100</v>
      </c>
      <c r="M161" s="19">
        <v>0.0189</v>
      </c>
      <c r="N161" s="8">
        <v>-0.0061000000000000004</v>
      </c>
      <c r="O161" s="7">
        <v>18.870000000000001</v>
      </c>
      <c r="P161" s="7">
        <v>5483384</v>
      </c>
      <c r="Q161" s="7">
        <v>0</v>
      </c>
      <c r="R161" s="7">
        <v>1034.9200000000001</v>
      </c>
      <c r="S161" s="8">
        <v>0.00089999999999999998</v>
      </c>
      <c r="T161" s="8">
        <v>0.0033</v>
      </c>
      <c r="U161" s="8">
        <v>0.00059999999999999995</v>
      </c>
      <c r="V161" s="52"/>
    </row>
    <row r="162" spans="1:22" ht="12.75">
      <c r="A162" s="52"/>
      <c r="B162" s="6" t="s">
        <v>470</v>
      </c>
      <c r="C162" s="17">
        <v>1103670</v>
      </c>
      <c r="D162" s="18" t="s">
        <v>200</v>
      </c>
      <c r="E162" s="6"/>
      <c r="F162" s="18">
        <v>513937714</v>
      </c>
      <c r="G162" s="6" t="s">
        <v>447</v>
      </c>
      <c r="H162" s="6" t="s">
        <v>435</v>
      </c>
      <c r="I162" s="6" t="s">
        <v>310</v>
      </c>
      <c r="J162" s="6"/>
      <c r="K162" s="17">
        <v>0.25</v>
      </c>
      <c r="L162" s="6" t="s">
        <v>100</v>
      </c>
      <c r="M162" s="19">
        <v>0.040500000000000001</v>
      </c>
      <c r="N162" s="8">
        <v>-0.047300000000000002</v>
      </c>
      <c r="O162" s="7">
        <v>25159.68</v>
      </c>
      <c r="P162" s="7">
        <v>131.46000000000001</v>
      </c>
      <c r="Q162" s="7">
        <v>0</v>
      </c>
      <c r="R162" s="7">
        <v>33.07</v>
      </c>
      <c r="S162" s="8">
        <v>0.00069999999999999999</v>
      </c>
      <c r="T162" s="8">
        <v>0.00010000000000000001</v>
      </c>
      <c r="U162" s="8">
        <v>0</v>
      </c>
      <c r="V162" s="52"/>
    </row>
    <row r="163" spans="1:22" ht="12.75">
      <c r="A163" s="52"/>
      <c r="B163" s="6" t="s">
        <v>471</v>
      </c>
      <c r="C163" s="17">
        <v>1167147</v>
      </c>
      <c r="D163" s="18" t="s">
        <v>200</v>
      </c>
      <c r="E163" s="6"/>
      <c r="F163" s="18">
        <v>513992529</v>
      </c>
      <c r="G163" s="6" t="s">
        <v>339</v>
      </c>
      <c r="H163" s="6" t="s">
        <v>435</v>
      </c>
      <c r="I163" s="6" t="s">
        <v>310</v>
      </c>
      <c r="J163" s="6"/>
      <c r="K163" s="17">
        <v>7.04</v>
      </c>
      <c r="L163" s="6" t="s">
        <v>100</v>
      </c>
      <c r="M163" s="19">
        <v>0.015800000000000002</v>
      </c>
      <c r="N163" s="8">
        <v>0.010200000000000001</v>
      </c>
      <c r="O163" s="7">
        <v>123438.36</v>
      </c>
      <c r="P163" s="7">
        <v>107.86</v>
      </c>
      <c r="Q163" s="7">
        <v>0</v>
      </c>
      <c r="R163" s="7">
        <v>133.13999999999999</v>
      </c>
      <c r="S163" s="8">
        <v>0.00020000000000000001</v>
      </c>
      <c r="T163" s="8">
        <v>0.00040000000000000002</v>
      </c>
      <c r="U163" s="8">
        <v>0.00010000000000000001</v>
      </c>
      <c r="V163" s="52"/>
    </row>
    <row r="164" spans="1:22" ht="12.75">
      <c r="A164" s="52"/>
      <c r="B164" s="6" t="s">
        <v>472</v>
      </c>
      <c r="C164" s="17">
        <v>1138973</v>
      </c>
      <c r="D164" s="18" t="s">
        <v>200</v>
      </c>
      <c r="E164" s="6"/>
      <c r="F164" s="18">
        <v>513992529</v>
      </c>
      <c r="G164" s="6" t="s">
        <v>339</v>
      </c>
      <c r="H164" s="6" t="s">
        <v>435</v>
      </c>
      <c r="I164" s="6" t="s">
        <v>310</v>
      </c>
      <c r="J164" s="6"/>
      <c r="K164" s="17">
        <v>5.25</v>
      </c>
      <c r="L164" s="6" t="s">
        <v>100</v>
      </c>
      <c r="M164" s="19">
        <v>0.019599999999999999</v>
      </c>
      <c r="N164" s="8">
        <v>0.0028999999999999998</v>
      </c>
      <c r="O164" s="7">
        <v>583163.81999999995</v>
      </c>
      <c r="P164" s="7">
        <v>114.73</v>
      </c>
      <c r="Q164" s="7">
        <v>0</v>
      </c>
      <c r="R164" s="7">
        <v>669.05999999999995</v>
      </c>
      <c r="S164" s="8">
        <v>0.00059999999999999995</v>
      </c>
      <c r="T164" s="8">
        <v>0.0020999999999999999</v>
      </c>
      <c r="U164" s="8">
        <v>0.00040000000000000002</v>
      </c>
      <c r="V164" s="52"/>
    </row>
    <row r="165" spans="1:22" ht="12.75">
      <c r="A165" s="52"/>
      <c r="B165" s="6" t="s">
        <v>473</v>
      </c>
      <c r="C165" s="17">
        <v>1132927</v>
      </c>
      <c r="D165" s="18" t="s">
        <v>200</v>
      </c>
      <c r="E165" s="6"/>
      <c r="F165" s="18">
        <v>513992529</v>
      </c>
      <c r="G165" s="6" t="s">
        <v>339</v>
      </c>
      <c r="H165" s="6" t="s">
        <v>435</v>
      </c>
      <c r="I165" s="6" t="s">
        <v>310</v>
      </c>
      <c r="J165" s="6"/>
      <c r="K165" s="17">
        <v>1.78</v>
      </c>
      <c r="L165" s="6" t="s">
        <v>100</v>
      </c>
      <c r="M165" s="19">
        <v>0.0275</v>
      </c>
      <c r="N165" s="8">
        <v>-0.0166</v>
      </c>
      <c r="O165" s="7">
        <v>61301.75</v>
      </c>
      <c r="P165" s="7">
        <v>112.26000000000001</v>
      </c>
      <c r="Q165" s="7">
        <v>0</v>
      </c>
      <c r="R165" s="7">
        <v>68.819999999999993</v>
      </c>
      <c r="S165" s="8">
        <v>0.00020000000000000001</v>
      </c>
      <c r="T165" s="8">
        <v>0.00020000000000000001</v>
      </c>
      <c r="U165" s="8">
        <v>0</v>
      </c>
      <c r="V165" s="52"/>
    </row>
    <row r="166" spans="1:22" ht="12.75">
      <c r="A166" s="52"/>
      <c r="B166" s="6" t="s">
        <v>474</v>
      </c>
      <c r="C166" s="17">
        <v>1130467</v>
      </c>
      <c r="D166" s="18" t="s">
        <v>200</v>
      </c>
      <c r="E166" s="6"/>
      <c r="F166" s="18">
        <v>513765859</v>
      </c>
      <c r="G166" s="6" t="s">
        <v>339</v>
      </c>
      <c r="H166" s="6" t="s">
        <v>172</v>
      </c>
      <c r="I166" s="6" t="s">
        <v>99</v>
      </c>
      <c r="J166" s="6"/>
      <c r="K166" s="17">
        <v>0.67000000000000004</v>
      </c>
      <c r="L166" s="6" t="s">
        <v>100</v>
      </c>
      <c r="M166" s="19">
        <v>0.033000000000000002</v>
      </c>
      <c r="N166" s="8">
        <v>-0.036200000000000003</v>
      </c>
      <c r="O166" s="7">
        <v>108953.07000000001</v>
      </c>
      <c r="P166" s="7">
        <v>109.45</v>
      </c>
      <c r="Q166" s="7">
        <v>0</v>
      </c>
      <c r="R166" s="7">
        <v>119.25</v>
      </c>
      <c r="S166" s="8">
        <v>0.00020000000000000001</v>
      </c>
      <c r="T166" s="8">
        <v>0.00040000000000000002</v>
      </c>
      <c r="U166" s="8">
        <v>0.00010000000000000001</v>
      </c>
      <c r="V166" s="52"/>
    </row>
    <row r="167" spans="1:22" ht="12.75">
      <c r="A167" s="52"/>
      <c r="B167" s="6" t="s">
        <v>475</v>
      </c>
      <c r="C167" s="17">
        <v>1140607</v>
      </c>
      <c r="D167" s="18" t="s">
        <v>200</v>
      </c>
      <c r="E167" s="6"/>
      <c r="F167" s="18">
        <v>513765859</v>
      </c>
      <c r="G167" s="6" t="s">
        <v>339</v>
      </c>
      <c r="H167" s="6" t="s">
        <v>172</v>
      </c>
      <c r="I167" s="6" t="s">
        <v>99</v>
      </c>
      <c r="J167" s="6"/>
      <c r="K167" s="17">
        <v>3.6000000000000001</v>
      </c>
      <c r="L167" s="6" t="s">
        <v>100</v>
      </c>
      <c r="M167" s="19">
        <v>0.021499999999999998</v>
      </c>
      <c r="N167" s="8">
        <v>0.00050000000000000001</v>
      </c>
      <c r="O167" s="7">
        <v>641100.82999999996</v>
      </c>
      <c r="P167" s="7">
        <v>114.05</v>
      </c>
      <c r="Q167" s="7">
        <v>0</v>
      </c>
      <c r="R167" s="7">
        <v>731.17999999999995</v>
      </c>
      <c r="S167" s="8">
        <v>0.00029999999999999997</v>
      </c>
      <c r="T167" s="8">
        <v>0.0023</v>
      </c>
      <c r="U167" s="8">
        <v>0.00040000000000000002</v>
      </c>
      <c r="V167" s="52"/>
    </row>
    <row r="168" spans="1:22" ht="12.75">
      <c r="A168" s="52"/>
      <c r="B168" s="6" t="s">
        <v>476</v>
      </c>
      <c r="C168" s="17">
        <v>1174556</v>
      </c>
      <c r="D168" s="18" t="s">
        <v>200</v>
      </c>
      <c r="E168" s="6"/>
      <c r="F168" s="18">
        <v>513765859</v>
      </c>
      <c r="G168" s="6" t="s">
        <v>339</v>
      </c>
      <c r="H168" s="6" t="s">
        <v>172</v>
      </c>
      <c r="I168" s="6" t="s">
        <v>99</v>
      </c>
      <c r="J168" s="6"/>
      <c r="K168" s="17">
        <v>5.9900000000000002</v>
      </c>
      <c r="L168" s="6" t="s">
        <v>100</v>
      </c>
      <c r="M168" s="19">
        <v>0.0115</v>
      </c>
      <c r="N168" s="8">
        <v>0.0114</v>
      </c>
      <c r="O168" s="7">
        <v>251396.07000000001</v>
      </c>
      <c r="P168" s="7">
        <v>103.90000000000001</v>
      </c>
      <c r="Q168" s="7">
        <v>0</v>
      </c>
      <c r="R168" s="7">
        <v>261.19999999999999</v>
      </c>
      <c r="S168" s="8">
        <v>0.00040000000000000002</v>
      </c>
      <c r="T168" s="8">
        <v>0.00080000000000000004</v>
      </c>
      <c r="U168" s="8">
        <v>0.00020000000000000001</v>
      </c>
      <c r="V168" s="52"/>
    </row>
    <row r="169" spans="1:22" ht="12.75">
      <c r="A169" s="52"/>
      <c r="B169" s="6" t="s">
        <v>477</v>
      </c>
      <c r="C169" s="17">
        <v>1130632</v>
      </c>
      <c r="D169" s="18" t="s">
        <v>200</v>
      </c>
      <c r="E169" s="6"/>
      <c r="F169" s="18">
        <v>513765859</v>
      </c>
      <c r="G169" s="6" t="s">
        <v>339</v>
      </c>
      <c r="H169" s="6" t="s">
        <v>172</v>
      </c>
      <c r="I169" s="6" t="s">
        <v>99</v>
      </c>
      <c r="J169" s="6"/>
      <c r="K169" s="17">
        <v>3.6000000000000001</v>
      </c>
      <c r="L169" s="6" t="s">
        <v>100</v>
      </c>
      <c r="M169" s="19">
        <v>0.021499999999999998</v>
      </c>
      <c r="N169" s="8">
        <v>0.00050000000000000001</v>
      </c>
      <c r="O169" s="7">
        <v>113398.41</v>
      </c>
      <c r="P169" s="7">
        <v>113.51000000000001</v>
      </c>
      <c r="Q169" s="7">
        <v>0</v>
      </c>
      <c r="R169" s="7">
        <v>128.72</v>
      </c>
      <c r="S169" s="8">
        <v>0.00010000000000000001</v>
      </c>
      <c r="T169" s="8">
        <v>0.00040000000000000002</v>
      </c>
      <c r="U169" s="8">
        <v>0.00010000000000000001</v>
      </c>
      <c r="V169" s="52"/>
    </row>
    <row r="170" spans="1:22" ht="12.75">
      <c r="A170" s="52"/>
      <c r="B170" s="6" t="s">
        <v>478</v>
      </c>
      <c r="C170" s="17">
        <v>11406150</v>
      </c>
      <c r="D170" s="18" t="s">
        <v>200</v>
      </c>
      <c r="E170" s="6"/>
      <c r="F170" s="18">
        <v>513765859</v>
      </c>
      <c r="G170" s="6" t="s">
        <v>403</v>
      </c>
      <c r="H170" s="6" t="s">
        <v>435</v>
      </c>
      <c r="I170" s="6" t="s">
        <v>310</v>
      </c>
      <c r="J170" s="6"/>
      <c r="K170" s="17">
        <v>3.5899999999999999</v>
      </c>
      <c r="L170" s="6" t="s">
        <v>100</v>
      </c>
      <c r="M170" s="19">
        <v>0.016</v>
      </c>
      <c r="N170" s="8">
        <v>-0.0048999999999999998</v>
      </c>
      <c r="O170" s="7">
        <v>195164.72</v>
      </c>
      <c r="P170" s="7">
        <v>113.75</v>
      </c>
      <c r="Q170" s="7">
        <v>0</v>
      </c>
      <c r="R170" s="7">
        <v>222</v>
      </c>
      <c r="S170" s="8">
        <v>0.00050000000000000001</v>
      </c>
      <c r="T170" s="8">
        <v>0.00069999999999999999</v>
      </c>
      <c r="U170" s="8">
        <v>0.00010000000000000001</v>
      </c>
      <c r="V170" s="52"/>
    </row>
    <row r="171" spans="1:22" ht="12.75">
      <c r="A171" s="52"/>
      <c r="B171" s="6" t="s">
        <v>479</v>
      </c>
      <c r="C171" s="17">
        <v>7150451</v>
      </c>
      <c r="D171" s="18" t="s">
        <v>200</v>
      </c>
      <c r="E171" s="6"/>
      <c r="F171" s="18">
        <v>520025990</v>
      </c>
      <c r="G171" s="6" t="s">
        <v>339</v>
      </c>
      <c r="H171" s="6" t="s">
        <v>480</v>
      </c>
      <c r="I171" s="6" t="s">
        <v>310</v>
      </c>
      <c r="J171" s="6"/>
      <c r="K171" s="17">
        <v>5.8200000000000003</v>
      </c>
      <c r="L171" s="6" t="s">
        <v>100</v>
      </c>
      <c r="M171" s="19">
        <v>0.001</v>
      </c>
      <c r="N171" s="8">
        <v>0.0030999999999999999</v>
      </c>
      <c r="O171" s="7">
        <v>66880.410000000003</v>
      </c>
      <c r="P171" s="7">
        <v>101.38</v>
      </c>
      <c r="Q171" s="7">
        <v>0</v>
      </c>
      <c r="R171" s="7">
        <v>67.799999999999997</v>
      </c>
      <c r="S171" s="8">
        <v>0.00029999999999999997</v>
      </c>
      <c r="T171" s="8">
        <v>0.00020000000000000001</v>
      </c>
      <c r="U171" s="8">
        <v>0</v>
      </c>
      <c r="V171" s="52"/>
    </row>
    <row r="172" spans="1:22" ht="12.75">
      <c r="A172" s="52"/>
      <c r="B172" s="6" t="s">
        <v>481</v>
      </c>
      <c r="C172" s="17">
        <v>2510238</v>
      </c>
      <c r="D172" s="18" t="s">
        <v>200</v>
      </c>
      <c r="E172" s="6"/>
      <c r="F172" s="18">
        <v>520036617</v>
      </c>
      <c r="G172" s="6" t="s">
        <v>339</v>
      </c>
      <c r="H172" s="6" t="s">
        <v>482</v>
      </c>
      <c r="I172" s="6" t="s">
        <v>99</v>
      </c>
      <c r="J172" s="6"/>
      <c r="K172" s="17">
        <v>5.0499999999999998</v>
      </c>
      <c r="L172" s="6" t="s">
        <v>100</v>
      </c>
      <c r="M172" s="19">
        <v>0.0183</v>
      </c>
      <c r="N172" s="8">
        <v>0.00010000000000000001</v>
      </c>
      <c r="O172" s="7">
        <v>449808.56</v>
      </c>
      <c r="P172" s="7">
        <v>114.18000000000001</v>
      </c>
      <c r="Q172" s="7">
        <v>0</v>
      </c>
      <c r="R172" s="7">
        <v>513.59000000000003</v>
      </c>
      <c r="S172" s="8">
        <v>0.0019</v>
      </c>
      <c r="T172" s="8">
        <v>0.0016000000000000001</v>
      </c>
      <c r="U172" s="8">
        <v>0.00029999999999999997</v>
      </c>
      <c r="V172" s="52"/>
    </row>
    <row r="173" spans="1:22" ht="12.75">
      <c r="A173" s="52"/>
      <c r="B173" s="6" t="s">
        <v>483</v>
      </c>
      <c r="C173" s="17">
        <v>2510279</v>
      </c>
      <c r="D173" s="18" t="s">
        <v>200</v>
      </c>
      <c r="E173" s="6"/>
      <c r="F173" s="18">
        <v>520036617</v>
      </c>
      <c r="G173" s="6" t="s">
        <v>339</v>
      </c>
      <c r="H173" s="6" t="s">
        <v>482</v>
      </c>
      <c r="I173" s="6" t="s">
        <v>99</v>
      </c>
      <c r="J173" s="6"/>
      <c r="K173" s="17">
        <v>5.8300000000000001</v>
      </c>
      <c r="L173" s="6" t="s">
        <v>100</v>
      </c>
      <c r="M173" s="19">
        <v>0.015299999999999999</v>
      </c>
      <c r="N173" s="8">
        <v>0.0028999999999999998</v>
      </c>
      <c r="O173" s="7">
        <v>850540.33999999997</v>
      </c>
      <c r="P173" s="7">
        <v>111.84999999999999</v>
      </c>
      <c r="Q173" s="7">
        <v>0</v>
      </c>
      <c r="R173" s="7">
        <v>951.33000000000004</v>
      </c>
      <c r="S173" s="8">
        <v>0.0025000000000000001</v>
      </c>
      <c r="T173" s="8">
        <v>0.0030000000000000001</v>
      </c>
      <c r="U173" s="8">
        <v>0.00059999999999999995</v>
      </c>
      <c r="V173" s="52"/>
    </row>
    <row r="174" spans="1:22" ht="12.75">
      <c r="A174" s="52"/>
      <c r="B174" s="6" t="s">
        <v>484</v>
      </c>
      <c r="C174" s="17">
        <v>1177526</v>
      </c>
      <c r="D174" s="18" t="s">
        <v>200</v>
      </c>
      <c r="E174" s="6"/>
      <c r="F174" s="18">
        <v>515846558</v>
      </c>
      <c r="G174" s="6" t="s">
        <v>485</v>
      </c>
      <c r="H174" s="6" t="s">
        <v>482</v>
      </c>
      <c r="I174" s="6" t="s">
        <v>99</v>
      </c>
      <c r="J174" s="6"/>
      <c r="K174" s="17">
        <v>5.6699999999999999</v>
      </c>
      <c r="L174" s="6" t="s">
        <v>100</v>
      </c>
      <c r="M174" s="19">
        <v>0.0074999999999999997</v>
      </c>
      <c r="N174" s="8">
        <v>0.0083999999999999995</v>
      </c>
      <c r="O174" s="7">
        <v>268631.87</v>
      </c>
      <c r="P174" s="7">
        <v>101.84999999999999</v>
      </c>
      <c r="Q174" s="7">
        <v>0</v>
      </c>
      <c r="R174" s="7">
        <v>273.60000000000002</v>
      </c>
      <c r="S174" s="8">
        <v>0.00059999999999999995</v>
      </c>
      <c r="T174" s="8">
        <v>0.00089999999999999998</v>
      </c>
      <c r="U174" s="8">
        <v>0.00020000000000000001</v>
      </c>
      <c r="V174" s="52"/>
    </row>
    <row r="175" spans="1:22" ht="12.75">
      <c r="A175" s="52"/>
      <c r="B175" s="6" t="s">
        <v>486</v>
      </c>
      <c r="C175" s="17">
        <v>1184555</v>
      </c>
      <c r="D175" s="18" t="s">
        <v>200</v>
      </c>
      <c r="E175" s="6"/>
      <c r="F175" s="18">
        <v>515846558</v>
      </c>
      <c r="G175" s="6" t="s">
        <v>485</v>
      </c>
      <c r="H175" s="6" t="s">
        <v>482</v>
      </c>
      <c r="I175" s="6" t="s">
        <v>99</v>
      </c>
      <c r="J175" s="6"/>
      <c r="K175" s="17">
        <v>6.7599999999999998</v>
      </c>
      <c r="L175" s="6" t="s">
        <v>100</v>
      </c>
      <c r="M175" s="19">
        <v>0.0074999999999999997</v>
      </c>
      <c r="N175" s="8">
        <v>0.011900000000000001</v>
      </c>
      <c r="O175" s="7">
        <v>401282.48999999999</v>
      </c>
      <c r="P175" s="7">
        <v>97.799999999999997</v>
      </c>
      <c r="Q175" s="7">
        <v>0</v>
      </c>
      <c r="R175" s="7">
        <v>392.44999999999999</v>
      </c>
      <c r="S175" s="8">
        <v>0.00080000000000000004</v>
      </c>
      <c r="T175" s="8">
        <v>0.0011999999999999999</v>
      </c>
      <c r="U175" s="8">
        <v>0.00020000000000000001</v>
      </c>
      <c r="V175" s="52"/>
    </row>
    <row r="176" spans="1:22" ht="12.75">
      <c r="A176" s="52"/>
      <c r="B176" s="6" t="s">
        <v>487</v>
      </c>
      <c r="C176" s="17">
        <v>1260546</v>
      </c>
      <c r="D176" s="18" t="s">
        <v>200</v>
      </c>
      <c r="E176" s="6"/>
      <c r="F176" s="18">
        <v>520033234</v>
      </c>
      <c r="G176" s="6" t="s">
        <v>374</v>
      </c>
      <c r="H176" s="6" t="s">
        <v>482</v>
      </c>
      <c r="I176" s="6" t="s">
        <v>99</v>
      </c>
      <c r="J176" s="6"/>
      <c r="K176" s="17">
        <v>1.48</v>
      </c>
      <c r="L176" s="6" t="s">
        <v>100</v>
      </c>
      <c r="M176" s="19">
        <v>0.053499999999999999</v>
      </c>
      <c r="N176" s="8">
        <v>-0.0054000000000000003</v>
      </c>
      <c r="O176" s="7">
        <v>84911.929999999993</v>
      </c>
      <c r="P176" s="7">
        <v>116.84</v>
      </c>
      <c r="Q176" s="7">
        <v>0</v>
      </c>
      <c r="R176" s="7">
        <v>99.209999999999994</v>
      </c>
      <c r="S176" s="8">
        <v>0.00010000000000000001</v>
      </c>
      <c r="T176" s="8">
        <v>0.00029999999999999997</v>
      </c>
      <c r="U176" s="8">
        <v>0.00010000000000000001</v>
      </c>
      <c r="V176" s="52"/>
    </row>
    <row r="177" spans="1:22" ht="12.75">
      <c r="A177" s="52"/>
      <c r="B177" s="6" t="s">
        <v>488</v>
      </c>
      <c r="C177" s="17">
        <v>1260603</v>
      </c>
      <c r="D177" s="18" t="s">
        <v>200</v>
      </c>
      <c r="E177" s="6"/>
      <c r="F177" s="18">
        <v>520033234</v>
      </c>
      <c r="G177" s="6" t="s">
        <v>374</v>
      </c>
      <c r="H177" s="6" t="s">
        <v>482</v>
      </c>
      <c r="I177" s="6" t="s">
        <v>99</v>
      </c>
      <c r="J177" s="6"/>
      <c r="K177" s="17">
        <v>3.5600000000000001</v>
      </c>
      <c r="L177" s="6" t="s">
        <v>100</v>
      </c>
      <c r="M177" s="19">
        <v>0.040000000000000001</v>
      </c>
      <c r="N177" s="8">
        <v>0.011100000000000001</v>
      </c>
      <c r="O177" s="7">
        <v>12802.52</v>
      </c>
      <c r="P177" s="7">
        <v>115.5</v>
      </c>
      <c r="Q177" s="7">
        <v>0</v>
      </c>
      <c r="R177" s="7">
        <v>14.789999999999999</v>
      </c>
      <c r="S177" s="8">
        <v>4.3599999999999998E-06</v>
      </c>
      <c r="T177" s="8">
        <v>0</v>
      </c>
      <c r="U177" s="8">
        <v>0</v>
      </c>
      <c r="V177" s="52"/>
    </row>
    <row r="178" spans="1:22" ht="12.75">
      <c r="A178" s="52"/>
      <c r="B178" s="6" t="s">
        <v>489</v>
      </c>
      <c r="C178" s="17">
        <v>1260785</v>
      </c>
      <c r="D178" s="18" t="s">
        <v>200</v>
      </c>
      <c r="E178" s="6"/>
      <c r="F178" s="18">
        <v>520033234</v>
      </c>
      <c r="G178" s="6" t="s">
        <v>374</v>
      </c>
      <c r="H178" s="6" t="s">
        <v>482</v>
      </c>
      <c r="I178" s="6" t="s">
        <v>99</v>
      </c>
      <c r="J178" s="6"/>
      <c r="K178" s="17">
        <v>5.4800000000000004</v>
      </c>
      <c r="L178" s="6" t="s">
        <v>100</v>
      </c>
      <c r="M178" s="19">
        <v>0.012500000000000001</v>
      </c>
      <c r="N178" s="8">
        <v>0.0138</v>
      </c>
      <c r="O178" s="7">
        <v>1524364.3000000001</v>
      </c>
      <c r="P178" s="7">
        <v>101</v>
      </c>
      <c r="Q178" s="7">
        <v>0</v>
      </c>
      <c r="R178" s="7">
        <v>1539.6099999999999</v>
      </c>
      <c r="S178" s="8">
        <v>0.0016000000000000001</v>
      </c>
      <c r="T178" s="8">
        <v>0.0048999999999999998</v>
      </c>
      <c r="U178" s="8">
        <v>0.00089999999999999998</v>
      </c>
      <c r="V178" s="52"/>
    </row>
    <row r="179" spans="1:22" ht="12.75">
      <c r="A179" s="52"/>
      <c r="B179" s="6" t="s">
        <v>490</v>
      </c>
      <c r="C179" s="17">
        <v>1260652</v>
      </c>
      <c r="D179" s="18" t="s">
        <v>200</v>
      </c>
      <c r="E179" s="6"/>
      <c r="F179" s="18">
        <v>520033234</v>
      </c>
      <c r="G179" s="6" t="s">
        <v>374</v>
      </c>
      <c r="H179" s="6" t="s">
        <v>482</v>
      </c>
      <c r="I179" s="6" t="s">
        <v>99</v>
      </c>
      <c r="J179" s="6"/>
      <c r="K179" s="17">
        <v>3.9700000000000002</v>
      </c>
      <c r="L179" s="6" t="s">
        <v>100</v>
      </c>
      <c r="M179" s="19">
        <v>0.027799999999999998</v>
      </c>
      <c r="N179" s="8">
        <v>0.0138</v>
      </c>
      <c r="O179" s="7">
        <v>589084.15000000002</v>
      </c>
      <c r="P179" s="7">
        <v>111.62000000000001</v>
      </c>
      <c r="Q179" s="7">
        <v>0</v>
      </c>
      <c r="R179" s="7">
        <v>657.53999999999996</v>
      </c>
      <c r="S179" s="8">
        <v>0.00029999999999999997</v>
      </c>
      <c r="T179" s="8">
        <v>0.0020999999999999999</v>
      </c>
      <c r="U179" s="8">
        <v>0.00040000000000000002</v>
      </c>
      <c r="V179" s="52"/>
    </row>
    <row r="180" spans="1:22" ht="12.75">
      <c r="A180" s="52"/>
      <c r="B180" s="6" t="s">
        <v>491</v>
      </c>
      <c r="C180" s="17">
        <v>1260736</v>
      </c>
      <c r="D180" s="18" t="s">
        <v>200</v>
      </c>
      <c r="E180" s="6"/>
      <c r="F180" s="18">
        <v>520033234</v>
      </c>
      <c r="G180" s="6" t="s">
        <v>374</v>
      </c>
      <c r="H180" s="6" t="s">
        <v>482</v>
      </c>
      <c r="I180" s="6" t="s">
        <v>99</v>
      </c>
      <c r="J180" s="6"/>
      <c r="K180" s="17">
        <v>4.8399999999999999</v>
      </c>
      <c r="L180" s="6" t="s">
        <v>100</v>
      </c>
      <c r="M180" s="19">
        <v>0.0129</v>
      </c>
      <c r="N180" s="8">
        <v>0.0177</v>
      </c>
      <c r="O180" s="7">
        <v>607229.05000000005</v>
      </c>
      <c r="P180" s="7">
        <v>100.66</v>
      </c>
      <c r="Q180" s="7">
        <v>0</v>
      </c>
      <c r="R180" s="7">
        <v>611.24000000000001</v>
      </c>
      <c r="S180" s="8">
        <v>0.00050000000000000001</v>
      </c>
      <c r="T180" s="8">
        <v>0.0019</v>
      </c>
      <c r="U180" s="8">
        <v>0.00040000000000000002</v>
      </c>
      <c r="V180" s="52"/>
    </row>
    <row r="181" spans="1:22" ht="12.75">
      <c r="A181" s="52"/>
      <c r="B181" s="6" t="s">
        <v>492</v>
      </c>
      <c r="C181" s="17">
        <v>1142629</v>
      </c>
      <c r="D181" s="18" t="s">
        <v>200</v>
      </c>
      <c r="E181" s="6"/>
      <c r="F181" s="18">
        <v>520044520</v>
      </c>
      <c r="G181" s="6" t="s">
        <v>339</v>
      </c>
      <c r="H181" s="6" t="s">
        <v>480</v>
      </c>
      <c r="I181" s="6" t="s">
        <v>310</v>
      </c>
      <c r="J181" s="6"/>
      <c r="K181" s="17">
        <v>6.1799999999999997</v>
      </c>
      <c r="L181" s="6" t="s">
        <v>100</v>
      </c>
      <c r="M181" s="19">
        <v>0.019</v>
      </c>
      <c r="N181" s="8">
        <v>0.0086</v>
      </c>
      <c r="O181" s="7">
        <v>87698.660000000003</v>
      </c>
      <c r="P181" s="7">
        <v>111.5</v>
      </c>
      <c r="Q181" s="7">
        <v>0</v>
      </c>
      <c r="R181" s="7">
        <v>97.780000000000001</v>
      </c>
      <c r="S181" s="8">
        <v>0.00029999999999999997</v>
      </c>
      <c r="T181" s="8">
        <v>0.00029999999999999997</v>
      </c>
      <c r="U181" s="8">
        <v>0.00010000000000000001</v>
      </c>
      <c r="V181" s="52"/>
    </row>
    <row r="182" spans="1:22" ht="12.75">
      <c r="A182" s="52"/>
      <c r="B182" s="6" t="s">
        <v>493</v>
      </c>
      <c r="C182" s="17">
        <v>1139849</v>
      </c>
      <c r="D182" s="18" t="s">
        <v>200</v>
      </c>
      <c r="E182" s="6"/>
      <c r="F182" s="18">
        <v>520044520</v>
      </c>
      <c r="G182" s="6" t="s">
        <v>339</v>
      </c>
      <c r="H182" s="6" t="s">
        <v>480</v>
      </c>
      <c r="I182" s="6" t="s">
        <v>310</v>
      </c>
      <c r="J182" s="6"/>
      <c r="K182" s="17">
        <v>3.2400000000000002</v>
      </c>
      <c r="L182" s="6" t="s">
        <v>100</v>
      </c>
      <c r="M182" s="19">
        <v>0.025000000000000001</v>
      </c>
      <c r="N182" s="8">
        <v>-0.0035999999999999999</v>
      </c>
      <c r="O182" s="7">
        <v>153029.64999999999</v>
      </c>
      <c r="P182" s="7">
        <v>115.61</v>
      </c>
      <c r="Q182" s="7">
        <v>0</v>
      </c>
      <c r="R182" s="7">
        <v>176.91999999999999</v>
      </c>
      <c r="S182" s="8">
        <v>0.00040000000000000002</v>
      </c>
      <c r="T182" s="8">
        <v>0.00059999999999999995</v>
      </c>
      <c r="U182" s="8">
        <v>0.00010000000000000001</v>
      </c>
      <c r="V182" s="52"/>
    </row>
    <row r="183" spans="1:22" ht="12.75">
      <c r="A183" s="52"/>
      <c r="B183" s="6" t="s">
        <v>494</v>
      </c>
      <c r="C183" s="17">
        <v>1121763</v>
      </c>
      <c r="D183" s="18" t="s">
        <v>200</v>
      </c>
      <c r="E183" s="6"/>
      <c r="F183" s="18">
        <v>520043795</v>
      </c>
      <c r="G183" s="6" t="s">
        <v>495</v>
      </c>
      <c r="H183" s="6" t="s">
        <v>480</v>
      </c>
      <c r="I183" s="6" t="s">
        <v>310</v>
      </c>
      <c r="J183" s="6"/>
      <c r="K183" s="17">
        <v>2.1400000000000001</v>
      </c>
      <c r="L183" s="6" t="s">
        <v>100</v>
      </c>
      <c r="M183" s="19">
        <v>0.0395</v>
      </c>
      <c r="N183" s="8">
        <v>-0.011100000000000001</v>
      </c>
      <c r="O183" s="7">
        <v>24339.73</v>
      </c>
      <c r="P183" s="7">
        <v>123.41</v>
      </c>
      <c r="Q183" s="7">
        <v>0</v>
      </c>
      <c r="R183" s="7">
        <v>30.039999999999999</v>
      </c>
      <c r="S183" s="8">
        <v>0.00010000000000000001</v>
      </c>
      <c r="T183" s="8">
        <v>0.00010000000000000001</v>
      </c>
      <c r="U183" s="8">
        <v>0</v>
      </c>
      <c r="V183" s="52"/>
    </row>
    <row r="184" spans="1:22" ht="12.75">
      <c r="A184" s="52"/>
      <c r="B184" s="6" t="s">
        <v>496</v>
      </c>
      <c r="C184" s="17">
        <v>11397160</v>
      </c>
      <c r="D184" s="18" t="s">
        <v>200</v>
      </c>
      <c r="E184" s="6"/>
      <c r="F184" s="18">
        <v>520033424</v>
      </c>
      <c r="G184" s="6" t="s">
        <v>403</v>
      </c>
      <c r="H184" s="6" t="s">
        <v>482</v>
      </c>
      <c r="I184" s="6" t="s">
        <v>99</v>
      </c>
      <c r="J184" s="6"/>
      <c r="K184" s="17">
        <v>3.1800000000000002</v>
      </c>
      <c r="L184" s="6" t="s">
        <v>100</v>
      </c>
      <c r="M184" s="19">
        <v>0.023</v>
      </c>
      <c r="N184" s="8">
        <v>-0.0038999999999999998</v>
      </c>
      <c r="O184" s="7">
        <v>150480.92999999999</v>
      </c>
      <c r="P184" s="7">
        <v>114.39</v>
      </c>
      <c r="Q184" s="7">
        <v>0</v>
      </c>
      <c r="R184" s="7">
        <v>172.13999999999999</v>
      </c>
      <c r="S184" s="8">
        <v>0.0011000000000000001</v>
      </c>
      <c r="T184" s="8">
        <v>0.00050000000000000001</v>
      </c>
      <c r="U184" s="8">
        <v>0.00010000000000000001</v>
      </c>
      <c r="V184" s="52"/>
    </row>
    <row r="185" spans="1:22" ht="12.75">
      <c r="A185" s="52"/>
      <c r="B185" s="6" t="s">
        <v>497</v>
      </c>
      <c r="C185" s="17">
        <v>1165141</v>
      </c>
      <c r="D185" s="18" t="s">
        <v>200</v>
      </c>
      <c r="E185" s="6"/>
      <c r="F185" s="18">
        <v>513257873</v>
      </c>
      <c r="G185" s="6" t="s">
        <v>339</v>
      </c>
      <c r="H185" s="6" t="s">
        <v>482</v>
      </c>
      <c r="I185" s="6" t="s">
        <v>99</v>
      </c>
      <c r="J185" s="6"/>
      <c r="K185" s="17">
        <v>6.3200000000000003</v>
      </c>
      <c r="L185" s="6" t="s">
        <v>100</v>
      </c>
      <c r="M185" s="19">
        <v>0.0083999999999999995</v>
      </c>
      <c r="N185" s="8">
        <v>0.0101</v>
      </c>
      <c r="O185" s="7">
        <v>-7584.2399999999998</v>
      </c>
      <c r="P185" s="7">
        <v>102.38</v>
      </c>
      <c r="Q185" s="7">
        <v>0</v>
      </c>
      <c r="R185" s="7">
        <v>-7.7599999999999998</v>
      </c>
      <c r="S185" s="8">
        <v>-1.044E-05</v>
      </c>
      <c r="T185" s="8">
        <v>0</v>
      </c>
      <c r="U185" s="8">
        <v>0</v>
      </c>
      <c r="V185" s="52"/>
    </row>
    <row r="186" spans="1:22" ht="12.75">
      <c r="A186" s="52"/>
      <c r="B186" s="6" t="s">
        <v>498</v>
      </c>
      <c r="C186" s="17">
        <v>1178367</v>
      </c>
      <c r="D186" s="18" t="s">
        <v>200</v>
      </c>
      <c r="E186" s="6"/>
      <c r="F186" s="18">
        <v>513257873</v>
      </c>
      <c r="G186" s="6" t="s">
        <v>339</v>
      </c>
      <c r="H186" s="6" t="s">
        <v>482</v>
      </c>
      <c r="I186" s="6" t="s">
        <v>99</v>
      </c>
      <c r="J186" s="6"/>
      <c r="K186" s="17">
        <v>7.3300000000000001</v>
      </c>
      <c r="L186" s="6" t="s">
        <v>100</v>
      </c>
      <c r="M186" s="19">
        <v>0.0050000000000000001</v>
      </c>
      <c r="N186" s="8">
        <v>0.0126</v>
      </c>
      <c r="O186" s="7">
        <v>39594.660000000003</v>
      </c>
      <c r="P186" s="7">
        <v>96.629999999999995</v>
      </c>
      <c r="Q186" s="7">
        <v>0</v>
      </c>
      <c r="R186" s="7">
        <v>38.259999999999998</v>
      </c>
      <c r="S186" s="8">
        <v>0.00020000000000000001</v>
      </c>
      <c r="T186" s="8">
        <v>0.00010000000000000001</v>
      </c>
      <c r="U186" s="8">
        <v>0</v>
      </c>
      <c r="V186" s="52"/>
    </row>
    <row r="187" spans="1:22" ht="12.75">
      <c r="A187" s="52"/>
      <c r="B187" s="6" t="s">
        <v>499</v>
      </c>
      <c r="C187" s="17">
        <v>1178375</v>
      </c>
      <c r="D187" s="18" t="s">
        <v>200</v>
      </c>
      <c r="E187" s="6"/>
      <c r="F187" s="18">
        <v>513257873</v>
      </c>
      <c r="G187" s="6" t="s">
        <v>339</v>
      </c>
      <c r="H187" s="6" t="s">
        <v>482</v>
      </c>
      <c r="I187" s="6" t="s">
        <v>99</v>
      </c>
      <c r="J187" s="6"/>
      <c r="K187" s="17">
        <v>7.2400000000000002</v>
      </c>
      <c r="L187" s="6" t="s">
        <v>100</v>
      </c>
      <c r="M187" s="19">
        <v>0.0097000000000000003</v>
      </c>
      <c r="N187" s="8">
        <v>0.0129</v>
      </c>
      <c r="O187" s="7">
        <v>284481.08000000002</v>
      </c>
      <c r="P187" s="7">
        <v>99.859999999999999</v>
      </c>
      <c r="Q187" s="7">
        <v>0</v>
      </c>
      <c r="R187" s="7">
        <v>284.07999999999998</v>
      </c>
      <c r="S187" s="8">
        <v>0.00059999999999999995</v>
      </c>
      <c r="T187" s="8">
        <v>0.00089999999999999998</v>
      </c>
      <c r="U187" s="8">
        <v>0.00020000000000000001</v>
      </c>
      <c r="V187" s="52"/>
    </row>
    <row r="188" spans="1:22" ht="12.75">
      <c r="A188" s="52"/>
      <c r="B188" s="6" t="s">
        <v>500</v>
      </c>
      <c r="C188" s="17">
        <v>1141696</v>
      </c>
      <c r="D188" s="18" t="s">
        <v>200</v>
      </c>
      <c r="E188" s="6"/>
      <c r="F188" s="18">
        <v>513257873</v>
      </c>
      <c r="G188" s="6" t="s">
        <v>339</v>
      </c>
      <c r="H188" s="6" t="s">
        <v>482</v>
      </c>
      <c r="I188" s="6" t="s">
        <v>99</v>
      </c>
      <c r="J188" s="6"/>
      <c r="K188" s="17">
        <v>3.3500000000000001</v>
      </c>
      <c r="L188" s="6" t="s">
        <v>100</v>
      </c>
      <c r="M188" s="19">
        <v>0.020500000000000001</v>
      </c>
      <c r="N188" s="8">
        <v>-0.0051000000000000004</v>
      </c>
      <c r="O188" s="7">
        <v>300349.34999999998</v>
      </c>
      <c r="P188" s="7">
        <v>114.42</v>
      </c>
      <c r="Q188" s="7">
        <v>0</v>
      </c>
      <c r="R188" s="7">
        <v>343.66000000000003</v>
      </c>
      <c r="S188" s="8">
        <v>0.00059999999999999995</v>
      </c>
      <c r="T188" s="8">
        <v>0.0011000000000000001</v>
      </c>
      <c r="U188" s="8">
        <v>0.00020000000000000001</v>
      </c>
      <c r="V188" s="52"/>
    </row>
    <row r="189" spans="1:22" ht="12.75">
      <c r="A189" s="52"/>
      <c r="B189" s="6" t="s">
        <v>501</v>
      </c>
      <c r="C189" s="17">
        <v>1138668</v>
      </c>
      <c r="D189" s="18" t="s">
        <v>200</v>
      </c>
      <c r="E189" s="6"/>
      <c r="F189" s="18">
        <v>513257873</v>
      </c>
      <c r="G189" s="6" t="s">
        <v>339</v>
      </c>
      <c r="H189" s="6" t="s">
        <v>482</v>
      </c>
      <c r="I189" s="6" t="s">
        <v>99</v>
      </c>
      <c r="J189" s="6"/>
      <c r="K189" s="17">
        <v>2.6800000000000002</v>
      </c>
      <c r="L189" s="6" t="s">
        <v>100</v>
      </c>
      <c r="M189" s="19">
        <v>0.020500000000000001</v>
      </c>
      <c r="N189" s="8">
        <v>-0.0073000000000000001</v>
      </c>
      <c r="O189" s="7">
        <v>48993.400000000001</v>
      </c>
      <c r="P189" s="7">
        <v>113.56</v>
      </c>
      <c r="Q189" s="7">
        <v>0</v>
      </c>
      <c r="R189" s="7">
        <v>55.640000000000001</v>
      </c>
      <c r="S189" s="8">
        <v>0.00010000000000000001</v>
      </c>
      <c r="T189" s="8">
        <v>0.00020000000000000001</v>
      </c>
      <c r="U189" s="8">
        <v>0</v>
      </c>
      <c r="V189" s="52"/>
    </row>
    <row r="190" spans="1:22" ht="12.75">
      <c r="A190" s="52"/>
      <c r="B190" s="6" t="s">
        <v>502</v>
      </c>
      <c r="C190" s="17">
        <v>11651410</v>
      </c>
      <c r="D190" s="18" t="s">
        <v>200</v>
      </c>
      <c r="E190" s="6"/>
      <c r="F190" s="18">
        <v>513257873</v>
      </c>
      <c r="G190" s="6" t="s">
        <v>339</v>
      </c>
      <c r="H190" s="6" t="s">
        <v>482</v>
      </c>
      <c r="I190" s="6" t="s">
        <v>99</v>
      </c>
      <c r="J190" s="6"/>
      <c r="K190" s="17">
        <v>6.3200000000000003</v>
      </c>
      <c r="L190" s="6" t="s">
        <v>100</v>
      </c>
      <c r="M190" s="19">
        <v>0.0083999999999999995</v>
      </c>
      <c r="N190" s="8">
        <v>0.00010000000000000001</v>
      </c>
      <c r="O190" s="7">
        <v>118819.75</v>
      </c>
      <c r="P190" s="7">
        <v>101.64</v>
      </c>
      <c r="Q190" s="7">
        <v>0</v>
      </c>
      <c r="R190" s="7">
        <v>120.77</v>
      </c>
      <c r="S190" s="8">
        <v>0.00020000000000000001</v>
      </c>
      <c r="T190" s="8">
        <v>0.00040000000000000002</v>
      </c>
      <c r="U190" s="8">
        <v>0.00010000000000000001</v>
      </c>
      <c r="V190" s="52"/>
    </row>
    <row r="191" spans="1:22" ht="12.75">
      <c r="A191" s="52"/>
      <c r="B191" s="6" t="s">
        <v>503</v>
      </c>
      <c r="C191" s="17">
        <v>1130632</v>
      </c>
      <c r="D191" s="18" t="s">
        <v>200</v>
      </c>
      <c r="E191" s="6"/>
      <c r="F191" s="18">
        <v>513257873</v>
      </c>
      <c r="G191" s="6" t="s">
        <v>339</v>
      </c>
      <c r="H191" s="6" t="s">
        <v>482</v>
      </c>
      <c r="I191" s="6" t="s">
        <v>99</v>
      </c>
      <c r="J191" s="6"/>
      <c r="K191" s="17">
        <v>1.5900000000000001</v>
      </c>
      <c r="L191" s="6" t="s">
        <v>100</v>
      </c>
      <c r="M191" s="19">
        <v>0.035113999999999999</v>
      </c>
      <c r="N191" s="8">
        <v>-0.015800000000000002</v>
      </c>
      <c r="O191" s="7">
        <v>181800.66</v>
      </c>
      <c r="P191" s="7">
        <v>113.14</v>
      </c>
      <c r="Q191" s="7">
        <v>0</v>
      </c>
      <c r="R191" s="7">
        <v>205.69</v>
      </c>
      <c r="S191" s="8">
        <v>0.001</v>
      </c>
      <c r="T191" s="8">
        <v>0.00069999999999999999</v>
      </c>
      <c r="U191" s="8">
        <v>0.00010000000000000001</v>
      </c>
      <c r="V191" s="52"/>
    </row>
    <row r="192" spans="1:22" ht="12.75">
      <c r="A192" s="52"/>
      <c r="B192" s="6" t="s">
        <v>504</v>
      </c>
      <c r="C192" s="17">
        <v>1139542</v>
      </c>
      <c r="D192" s="18" t="s">
        <v>200</v>
      </c>
      <c r="E192" s="6"/>
      <c r="F192" s="18">
        <v>510216054</v>
      </c>
      <c r="G192" s="6" t="s">
        <v>341</v>
      </c>
      <c r="H192" s="6" t="s">
        <v>482</v>
      </c>
      <c r="I192" s="6" t="s">
        <v>99</v>
      </c>
      <c r="J192" s="6"/>
      <c r="K192" s="17">
        <v>3.6099999999999999</v>
      </c>
      <c r="L192" s="6" t="s">
        <v>100</v>
      </c>
      <c r="M192" s="19">
        <v>0.019400000000000001</v>
      </c>
      <c r="N192" s="8">
        <v>-0.0071999999999999998</v>
      </c>
      <c r="O192" s="7">
        <v>36456.220000000001</v>
      </c>
      <c r="P192" s="7">
        <v>115.5</v>
      </c>
      <c r="Q192" s="7">
        <v>0</v>
      </c>
      <c r="R192" s="7">
        <v>42.109999999999999</v>
      </c>
      <c r="S192" s="8">
        <v>0.00010000000000000001</v>
      </c>
      <c r="T192" s="8">
        <v>0.00010000000000000001</v>
      </c>
      <c r="U192" s="8">
        <v>0</v>
      </c>
      <c r="V192" s="52"/>
    </row>
    <row r="193" spans="1:22" ht="12.75">
      <c r="A193" s="52"/>
      <c r="B193" s="6" t="s">
        <v>505</v>
      </c>
      <c r="C193" s="17">
        <v>1142595</v>
      </c>
      <c r="D193" s="18" t="s">
        <v>200</v>
      </c>
      <c r="E193" s="6"/>
      <c r="F193" s="18">
        <v>510216054</v>
      </c>
      <c r="G193" s="6" t="s">
        <v>341</v>
      </c>
      <c r="H193" s="6" t="s">
        <v>482</v>
      </c>
      <c r="I193" s="6" t="s">
        <v>99</v>
      </c>
      <c r="J193" s="6"/>
      <c r="K193" s="17">
        <v>4.6299999999999999</v>
      </c>
      <c r="L193" s="6" t="s">
        <v>100</v>
      </c>
      <c r="M193" s="19">
        <v>0.0123</v>
      </c>
      <c r="N193" s="8">
        <v>-0.0012999999999999999</v>
      </c>
      <c r="O193" s="7">
        <v>6241.0100000000002</v>
      </c>
      <c r="P193" s="7">
        <v>111.36</v>
      </c>
      <c r="Q193" s="7">
        <v>0</v>
      </c>
      <c r="R193" s="7">
        <v>6.9500000000000002</v>
      </c>
      <c r="S193" s="8">
        <v>4.3699999999999997E-06</v>
      </c>
      <c r="T193" s="8">
        <v>0</v>
      </c>
      <c r="U193" s="8">
        <v>0</v>
      </c>
      <c r="V193" s="52"/>
    </row>
    <row r="194" spans="1:22" ht="12.75">
      <c r="A194" s="52"/>
      <c r="B194" s="6" t="s">
        <v>506</v>
      </c>
      <c r="C194" s="17">
        <v>11575690</v>
      </c>
      <c r="D194" s="18" t="s">
        <v>200</v>
      </c>
      <c r="E194" s="6"/>
      <c r="F194" s="18">
        <v>513765859</v>
      </c>
      <c r="G194" s="6" t="s">
        <v>403</v>
      </c>
      <c r="H194" s="6" t="s">
        <v>480</v>
      </c>
      <c r="I194" s="6" t="s">
        <v>310</v>
      </c>
      <c r="J194" s="6"/>
      <c r="K194" s="17">
        <v>4.2400000000000002</v>
      </c>
      <c r="L194" s="6" t="s">
        <v>100</v>
      </c>
      <c r="M194" s="19">
        <v>0.014200000000000001</v>
      </c>
      <c r="N194" s="8">
        <v>-0.0030999999999999999</v>
      </c>
      <c r="O194" s="7">
        <v>349598.40000000002</v>
      </c>
      <c r="P194" s="7">
        <v>112</v>
      </c>
      <c r="Q194" s="7">
        <v>0</v>
      </c>
      <c r="R194" s="7">
        <v>391.55000000000001</v>
      </c>
      <c r="S194" s="8">
        <v>0.00029999999999999997</v>
      </c>
      <c r="T194" s="8">
        <v>0.0011999999999999999</v>
      </c>
      <c r="U194" s="8">
        <v>0.00020000000000000001</v>
      </c>
      <c r="V194" s="52"/>
    </row>
    <row r="195" spans="1:22" ht="12.75">
      <c r="A195" s="52"/>
      <c r="B195" s="6" t="s">
        <v>507</v>
      </c>
      <c r="C195" s="17">
        <v>11575690</v>
      </c>
      <c r="D195" s="18" t="s">
        <v>200</v>
      </c>
      <c r="E195" s="6"/>
      <c r="F195" s="18">
        <v>513765859</v>
      </c>
      <c r="G195" s="6" t="s">
        <v>339</v>
      </c>
      <c r="H195" s="6" t="s">
        <v>480</v>
      </c>
      <c r="I195" s="6" t="s">
        <v>310</v>
      </c>
      <c r="J195" s="6"/>
      <c r="K195" s="17">
        <v>4.2400000000000002</v>
      </c>
      <c r="L195" s="6" t="s">
        <v>100</v>
      </c>
      <c r="M195" s="19">
        <v>0.014200000000000001</v>
      </c>
      <c r="N195" s="8">
        <v>-0.0030999999999999999</v>
      </c>
      <c r="O195" s="7">
        <v>495195.96999999997</v>
      </c>
      <c r="P195" s="7">
        <v>110.64</v>
      </c>
      <c r="Q195" s="7">
        <v>0</v>
      </c>
      <c r="R195" s="7">
        <v>547.88</v>
      </c>
      <c r="S195" s="8">
        <v>0.00050000000000000001</v>
      </c>
      <c r="T195" s="8">
        <v>0.0016999999999999999</v>
      </c>
      <c r="U195" s="8">
        <v>0.00029999999999999997</v>
      </c>
      <c r="V195" s="52"/>
    </row>
    <row r="196" spans="1:22" ht="12.75">
      <c r="A196" s="52"/>
      <c r="B196" s="6" t="s">
        <v>508</v>
      </c>
      <c r="C196" s="17">
        <v>1820190</v>
      </c>
      <c r="D196" s="18" t="s">
        <v>200</v>
      </c>
      <c r="E196" s="6"/>
      <c r="F196" s="18">
        <v>520035171</v>
      </c>
      <c r="G196" s="6" t="s">
        <v>374</v>
      </c>
      <c r="H196" s="6" t="s">
        <v>509</v>
      </c>
      <c r="I196" s="6" t="s">
        <v>310</v>
      </c>
      <c r="J196" s="6"/>
      <c r="K196" s="17">
        <v>1.73</v>
      </c>
      <c r="L196" s="6" t="s">
        <v>100</v>
      </c>
      <c r="M196" s="19">
        <v>0.0465</v>
      </c>
      <c r="N196" s="8">
        <v>-0.0101</v>
      </c>
      <c r="O196" s="7">
        <v>13874</v>
      </c>
      <c r="P196" s="7">
        <v>115.79000000000001</v>
      </c>
      <c r="Q196" s="7">
        <v>0</v>
      </c>
      <c r="R196" s="7">
        <v>16.059999999999999</v>
      </c>
      <c r="S196" s="8">
        <v>2.4199999999999999E-05</v>
      </c>
      <c r="T196" s="8">
        <v>0.00010000000000000001</v>
      </c>
      <c r="U196" s="8">
        <v>0</v>
      </c>
      <c r="V196" s="52"/>
    </row>
    <row r="197" spans="1:22" ht="12.75">
      <c r="A197" s="52"/>
      <c r="B197" s="6" t="s">
        <v>510</v>
      </c>
      <c r="C197" s="17">
        <v>1139823</v>
      </c>
      <c r="D197" s="18" t="s">
        <v>200</v>
      </c>
      <c r="E197" s="6"/>
      <c r="F197" s="18">
        <v>512025891</v>
      </c>
      <c r="G197" s="6" t="s">
        <v>326</v>
      </c>
      <c r="H197" s="6" t="s">
        <v>511</v>
      </c>
      <c r="I197" s="6" t="s">
        <v>99</v>
      </c>
      <c r="J197" s="6"/>
      <c r="K197" s="17">
        <v>1.22</v>
      </c>
      <c r="L197" s="6" t="s">
        <v>100</v>
      </c>
      <c r="M197" s="19">
        <v>0.022499999999999999</v>
      </c>
      <c r="N197" s="8">
        <v>-0.017399999999999999</v>
      </c>
      <c r="O197" s="7">
        <v>382953.53000000003</v>
      </c>
      <c r="P197" s="7">
        <v>110.09999999999999</v>
      </c>
      <c r="Q197" s="7">
        <v>0</v>
      </c>
      <c r="R197" s="7">
        <v>421.63</v>
      </c>
      <c r="S197" s="8">
        <v>0.0012999999999999999</v>
      </c>
      <c r="T197" s="8">
        <v>0.0012999999999999999</v>
      </c>
      <c r="U197" s="8">
        <v>0.00029999999999999997</v>
      </c>
      <c r="V197" s="52"/>
    </row>
    <row r="198" spans="1:22" ht="12.75">
      <c r="A198" s="52"/>
      <c r="B198" s="6" t="s">
        <v>512</v>
      </c>
      <c r="C198" s="17">
        <v>1158732</v>
      </c>
      <c r="D198" s="18" t="s">
        <v>200</v>
      </c>
      <c r="E198" s="6"/>
      <c r="F198" s="18">
        <v>512025891</v>
      </c>
      <c r="G198" s="6" t="s">
        <v>326</v>
      </c>
      <c r="H198" s="6" t="s">
        <v>511</v>
      </c>
      <c r="I198" s="6" t="s">
        <v>99</v>
      </c>
      <c r="J198" s="6"/>
      <c r="K198" s="17">
        <v>2.3999999999999999</v>
      </c>
      <c r="L198" s="6" t="s">
        <v>100</v>
      </c>
      <c r="M198" s="19">
        <v>0.018499999999999999</v>
      </c>
      <c r="N198" s="8">
        <v>-0.0028</v>
      </c>
      <c r="O198" s="7">
        <v>483812.19</v>
      </c>
      <c r="P198" s="7">
        <v>107.75</v>
      </c>
      <c r="Q198" s="7">
        <v>0</v>
      </c>
      <c r="R198" s="7">
        <v>521.30999999999995</v>
      </c>
      <c r="S198" s="8">
        <v>0.00059999999999999995</v>
      </c>
      <c r="T198" s="8">
        <v>0.0016999999999999999</v>
      </c>
      <c r="U198" s="8">
        <v>0.00029999999999999997</v>
      </c>
      <c r="V198" s="52"/>
    </row>
    <row r="199" spans="1:22" ht="12.75">
      <c r="A199" s="52"/>
      <c r="B199" s="6" t="s">
        <v>513</v>
      </c>
      <c r="C199" s="17">
        <v>1155357</v>
      </c>
      <c r="D199" s="18" t="s">
        <v>200</v>
      </c>
      <c r="E199" s="6"/>
      <c r="F199" s="18">
        <v>510454333</v>
      </c>
      <c r="G199" s="6" t="s">
        <v>326</v>
      </c>
      <c r="H199" s="6" t="s">
        <v>511</v>
      </c>
      <c r="I199" s="6" t="s">
        <v>99</v>
      </c>
      <c r="J199" s="6"/>
      <c r="K199" s="17">
        <v>1.48</v>
      </c>
      <c r="L199" s="6" t="s">
        <v>100</v>
      </c>
      <c r="M199" s="19">
        <v>0.0315</v>
      </c>
      <c r="N199" s="8">
        <v>-0.015800000000000002</v>
      </c>
      <c r="O199" s="7">
        <v>38056.169999999998</v>
      </c>
      <c r="P199" s="7">
        <v>110.87000000000001</v>
      </c>
      <c r="Q199" s="7">
        <v>0</v>
      </c>
      <c r="R199" s="7">
        <v>42.189999999999998</v>
      </c>
      <c r="S199" s="8">
        <v>0.00020000000000000001</v>
      </c>
      <c r="T199" s="8">
        <v>0.00010000000000000001</v>
      </c>
      <c r="U199" s="8">
        <v>0</v>
      </c>
      <c r="V199" s="52"/>
    </row>
    <row r="200" spans="1:22" ht="12.75">
      <c r="A200" s="52"/>
      <c r="B200" s="6" t="s">
        <v>514</v>
      </c>
      <c r="C200" s="17">
        <v>1140821</v>
      </c>
      <c r="D200" s="18" t="s">
        <v>200</v>
      </c>
      <c r="E200" s="6"/>
      <c r="F200" s="18">
        <v>510454333</v>
      </c>
      <c r="G200" s="6" t="s">
        <v>326</v>
      </c>
      <c r="H200" s="6" t="s">
        <v>511</v>
      </c>
      <c r="I200" s="6" t="s">
        <v>99</v>
      </c>
      <c r="J200" s="6"/>
      <c r="K200" s="17">
        <v>0.57999999999999996</v>
      </c>
      <c r="L200" s="6" t="s">
        <v>100</v>
      </c>
      <c r="M200" s="19">
        <v>0.028500000000000001</v>
      </c>
      <c r="N200" s="8">
        <v>-0.029600000000000001</v>
      </c>
      <c r="O200" s="7">
        <v>46769.870000000003</v>
      </c>
      <c r="P200" s="7">
        <v>109.67</v>
      </c>
      <c r="Q200" s="7">
        <v>0</v>
      </c>
      <c r="R200" s="7">
        <v>51.289999999999999</v>
      </c>
      <c r="S200" s="8">
        <v>0.00059999999999999995</v>
      </c>
      <c r="T200" s="8">
        <v>0.00020000000000000001</v>
      </c>
      <c r="U200" s="8">
        <v>0</v>
      </c>
      <c r="V200" s="52"/>
    </row>
    <row r="201" spans="1:22" ht="12.75">
      <c r="A201" s="52"/>
      <c r="B201" s="6" t="s">
        <v>515</v>
      </c>
      <c r="C201" s="17">
        <v>3870128</v>
      </c>
      <c r="D201" s="18" t="s">
        <v>200</v>
      </c>
      <c r="E201" s="6"/>
      <c r="F201" s="18">
        <v>520038894</v>
      </c>
      <c r="G201" s="6" t="s">
        <v>374</v>
      </c>
      <c r="H201" s="6" t="s">
        <v>511</v>
      </c>
      <c r="I201" s="6" t="s">
        <v>99</v>
      </c>
      <c r="J201" s="6"/>
      <c r="K201" s="17">
        <v>1.24</v>
      </c>
      <c r="L201" s="6" t="s">
        <v>100</v>
      </c>
      <c r="M201" s="19">
        <v>0.024</v>
      </c>
      <c r="N201" s="8">
        <v>-0.018200000000000001</v>
      </c>
      <c r="O201" s="7">
        <v>91386.289999999994</v>
      </c>
      <c r="P201" s="7">
        <v>110.95999999999999</v>
      </c>
      <c r="Q201" s="7">
        <v>0</v>
      </c>
      <c r="R201" s="7">
        <v>101.40000000000001</v>
      </c>
      <c r="S201" s="8">
        <v>0.00029999999999999997</v>
      </c>
      <c r="T201" s="8">
        <v>0.00029999999999999997</v>
      </c>
      <c r="U201" s="8">
        <v>0.00010000000000000001</v>
      </c>
      <c r="V201" s="52"/>
    </row>
    <row r="202" spans="1:22" ht="12.75">
      <c r="A202" s="52"/>
      <c r="B202" s="6" t="s">
        <v>516</v>
      </c>
      <c r="C202" s="17">
        <v>3870102</v>
      </c>
      <c r="D202" s="18" t="s">
        <v>200</v>
      </c>
      <c r="E202" s="6"/>
      <c r="F202" s="18">
        <v>520038894</v>
      </c>
      <c r="G202" s="6" t="s">
        <v>374</v>
      </c>
      <c r="H202" s="6" t="s">
        <v>511</v>
      </c>
      <c r="I202" s="6" t="s">
        <v>99</v>
      </c>
      <c r="J202" s="6"/>
      <c r="K202" s="17">
        <v>0.17000000000000001</v>
      </c>
      <c r="L202" s="6" t="s">
        <v>100</v>
      </c>
      <c r="M202" s="19">
        <v>0.018499999999999999</v>
      </c>
      <c r="N202" s="8">
        <v>-0.069699999999999998</v>
      </c>
      <c r="O202" s="7">
        <v>46744.989999999998</v>
      </c>
      <c r="P202" s="7">
        <v>106.03</v>
      </c>
      <c r="Q202" s="7">
        <v>0</v>
      </c>
      <c r="R202" s="7">
        <v>49.560000000000002</v>
      </c>
      <c r="S202" s="8">
        <v>0.0011999999999999999</v>
      </c>
      <c r="T202" s="8">
        <v>0.00020000000000000001</v>
      </c>
      <c r="U202" s="8">
        <v>0</v>
      </c>
      <c r="V202" s="52"/>
    </row>
    <row r="203" spans="1:22" ht="12.75">
      <c r="A203" s="52"/>
      <c r="B203" s="6" t="s">
        <v>517</v>
      </c>
      <c r="C203" s="17">
        <v>3870169</v>
      </c>
      <c r="D203" s="18" t="s">
        <v>200</v>
      </c>
      <c r="E203" s="6"/>
      <c r="F203" s="18">
        <v>520038894</v>
      </c>
      <c r="G203" s="6" t="s">
        <v>374</v>
      </c>
      <c r="H203" s="6" t="s">
        <v>511</v>
      </c>
      <c r="I203" s="6" t="s">
        <v>99</v>
      </c>
      <c r="J203" s="6"/>
      <c r="K203" s="17">
        <v>3.71</v>
      </c>
      <c r="L203" s="6" t="s">
        <v>100</v>
      </c>
      <c r="M203" s="19">
        <v>0.014999999999999999</v>
      </c>
      <c r="N203" s="8">
        <v>0.0047000000000000002</v>
      </c>
      <c r="O203" s="7">
        <v>5.8799999999999999</v>
      </c>
      <c r="P203" s="7">
        <v>106.90000000000001</v>
      </c>
      <c r="Q203" s="7">
        <v>0</v>
      </c>
      <c r="R203" s="7">
        <v>0.01</v>
      </c>
      <c r="S203" s="8">
        <v>2E-08</v>
      </c>
      <c r="T203" s="8">
        <v>0</v>
      </c>
      <c r="U203" s="8">
        <v>0</v>
      </c>
      <c r="V203" s="52"/>
    </row>
    <row r="204" spans="1:22" ht="12.75">
      <c r="A204" s="52"/>
      <c r="B204" s="6" t="s">
        <v>518</v>
      </c>
      <c r="C204" s="17">
        <v>3130424</v>
      </c>
      <c r="D204" s="18" t="s">
        <v>200</v>
      </c>
      <c r="E204" s="6"/>
      <c r="F204" s="18">
        <v>520037540</v>
      </c>
      <c r="G204" s="6" t="s">
        <v>374</v>
      </c>
      <c r="H204" s="6" t="s">
        <v>511</v>
      </c>
      <c r="I204" s="6" t="s">
        <v>99</v>
      </c>
      <c r="J204" s="6"/>
      <c r="K204" s="17">
        <v>6.21</v>
      </c>
      <c r="L204" s="6" t="s">
        <v>100</v>
      </c>
      <c r="M204" s="19">
        <v>0.0074000000000000003</v>
      </c>
      <c r="N204" s="8">
        <v>0.0127</v>
      </c>
      <c r="O204" s="7">
        <v>60721.959999999999</v>
      </c>
      <c r="P204" s="7">
        <v>98.439999999999998</v>
      </c>
      <c r="Q204" s="7">
        <v>0</v>
      </c>
      <c r="R204" s="7">
        <v>59.770000000000003</v>
      </c>
      <c r="S204" s="8">
        <v>0.00020000000000000001</v>
      </c>
      <c r="T204" s="8">
        <v>0.00020000000000000001</v>
      </c>
      <c r="U204" s="8">
        <v>0</v>
      </c>
      <c r="V204" s="52"/>
    </row>
    <row r="205" spans="1:22" ht="12.75">
      <c r="A205" s="52"/>
      <c r="B205" s="6" t="s">
        <v>519</v>
      </c>
      <c r="C205" s="17">
        <v>1178292</v>
      </c>
      <c r="D205" s="18" t="s">
        <v>200</v>
      </c>
      <c r="E205" s="6"/>
      <c r="F205" s="18">
        <v>510560188</v>
      </c>
      <c r="G205" s="6" t="s">
        <v>374</v>
      </c>
      <c r="H205" s="6" t="s">
        <v>509</v>
      </c>
      <c r="I205" s="6" t="s">
        <v>310</v>
      </c>
      <c r="J205" s="6"/>
      <c r="K205" s="17">
        <v>6.5099999999999998</v>
      </c>
      <c r="L205" s="6" t="s">
        <v>100</v>
      </c>
      <c r="M205" s="19">
        <v>0.0109</v>
      </c>
      <c r="N205" s="8">
        <v>0.011900000000000001</v>
      </c>
      <c r="O205" s="7">
        <v>48432.910000000003</v>
      </c>
      <c r="P205" s="7">
        <v>101.8</v>
      </c>
      <c r="Q205" s="7">
        <v>0</v>
      </c>
      <c r="R205" s="7">
        <v>49.299999999999997</v>
      </c>
      <c r="S205" s="8">
        <v>0.00010000000000000001</v>
      </c>
      <c r="T205" s="8">
        <v>0.00020000000000000001</v>
      </c>
      <c r="U205" s="8">
        <v>0</v>
      </c>
      <c r="V205" s="52"/>
    </row>
    <row r="206" spans="1:22" ht="12.75">
      <c r="A206" s="52"/>
      <c r="B206" s="6" t="s">
        <v>520</v>
      </c>
      <c r="C206" s="17">
        <v>1171628</v>
      </c>
      <c r="D206" s="18" t="s">
        <v>200</v>
      </c>
      <c r="E206" s="6"/>
      <c r="F206" s="18">
        <v>510560188</v>
      </c>
      <c r="G206" s="6" t="s">
        <v>374</v>
      </c>
      <c r="H206" s="6" t="s">
        <v>509</v>
      </c>
      <c r="I206" s="6" t="s">
        <v>310</v>
      </c>
      <c r="J206" s="6"/>
      <c r="K206" s="17">
        <v>2.71</v>
      </c>
      <c r="L206" s="6" t="s">
        <v>100</v>
      </c>
      <c r="M206" s="19">
        <v>0.012200000000000001</v>
      </c>
      <c r="N206" s="8">
        <v>-0.0054999999999999997</v>
      </c>
      <c r="O206" s="7">
        <v>64801.449999999997</v>
      </c>
      <c r="P206" s="7">
        <v>109</v>
      </c>
      <c r="Q206" s="7">
        <v>0</v>
      </c>
      <c r="R206" s="7">
        <v>70.629999999999995</v>
      </c>
      <c r="S206" s="8">
        <v>0.00010000000000000001</v>
      </c>
      <c r="T206" s="8">
        <v>0.00020000000000000001</v>
      </c>
      <c r="U206" s="8">
        <v>0</v>
      </c>
      <c r="V206" s="52"/>
    </row>
    <row r="207" spans="1:22" ht="12.75">
      <c r="A207" s="52"/>
      <c r="B207" s="6" t="s">
        <v>521</v>
      </c>
      <c r="C207" s="17">
        <v>1184530</v>
      </c>
      <c r="D207" s="18" t="s">
        <v>200</v>
      </c>
      <c r="E207" s="6"/>
      <c r="F207" s="18">
        <v>510560188</v>
      </c>
      <c r="G207" s="6" t="s">
        <v>374</v>
      </c>
      <c r="H207" s="6" t="s">
        <v>509</v>
      </c>
      <c r="I207" s="6" t="s">
        <v>310</v>
      </c>
      <c r="J207" s="6"/>
      <c r="K207" s="17">
        <v>7.4500000000000002</v>
      </c>
      <c r="L207" s="6" t="s">
        <v>100</v>
      </c>
      <c r="M207" s="19">
        <v>0.015400000000000001</v>
      </c>
      <c r="N207" s="8">
        <v>0.015699999999999999</v>
      </c>
      <c r="O207" s="7">
        <v>398032.09999999998</v>
      </c>
      <c r="P207" s="7">
        <v>100.7</v>
      </c>
      <c r="Q207" s="7">
        <v>0</v>
      </c>
      <c r="R207" s="7">
        <v>400.81999999999999</v>
      </c>
      <c r="S207" s="8">
        <v>0.0011000000000000001</v>
      </c>
      <c r="T207" s="8">
        <v>0.0012999999999999999</v>
      </c>
      <c r="U207" s="8">
        <v>0.00020000000000000001</v>
      </c>
      <c r="V207" s="52"/>
    </row>
    <row r="208" spans="1:22" ht="12.75">
      <c r="A208" s="52"/>
      <c r="B208" s="6" t="s">
        <v>522</v>
      </c>
      <c r="C208" s="17">
        <v>11716280</v>
      </c>
      <c r="D208" s="18" t="s">
        <v>200</v>
      </c>
      <c r="E208" s="6"/>
      <c r="F208" s="18">
        <v>510560188</v>
      </c>
      <c r="G208" s="6" t="s">
        <v>339</v>
      </c>
      <c r="H208" s="6" t="s">
        <v>509</v>
      </c>
      <c r="I208" s="6" t="s">
        <v>310</v>
      </c>
      <c r="J208" s="6"/>
      <c r="K208" s="17">
        <v>2.71</v>
      </c>
      <c r="L208" s="6" t="s">
        <v>100</v>
      </c>
      <c r="M208" s="19">
        <v>0.012200000000000001</v>
      </c>
      <c r="N208" s="8">
        <v>-0.0054999999999999997</v>
      </c>
      <c r="O208" s="7">
        <v>401282.48999999999</v>
      </c>
      <c r="P208" s="7">
        <v>108.44</v>
      </c>
      <c r="Q208" s="7">
        <v>0</v>
      </c>
      <c r="R208" s="7">
        <v>435.14999999999998</v>
      </c>
      <c r="S208" s="8">
        <v>0.00089999999999999998</v>
      </c>
      <c r="T208" s="8">
        <v>0.0014</v>
      </c>
      <c r="U208" s="8">
        <v>0.00029999999999999997</v>
      </c>
      <c r="V208" s="52"/>
    </row>
    <row r="209" spans="1:22" ht="12.75">
      <c r="A209" s="52"/>
      <c r="B209" s="6" t="s">
        <v>523</v>
      </c>
      <c r="C209" s="17">
        <v>11782920</v>
      </c>
      <c r="D209" s="18" t="s">
        <v>200</v>
      </c>
      <c r="E209" s="6"/>
      <c r="F209" s="18">
        <v>510560188</v>
      </c>
      <c r="G209" s="6" t="s">
        <v>374</v>
      </c>
      <c r="H209" s="6" t="s">
        <v>509</v>
      </c>
      <c r="I209" s="6" t="s">
        <v>310</v>
      </c>
      <c r="J209" s="6"/>
      <c r="K209" s="17">
        <v>6.5099999999999998</v>
      </c>
      <c r="L209" s="6" t="s">
        <v>100</v>
      </c>
      <c r="M209" s="19">
        <v>0.0109</v>
      </c>
      <c r="N209" s="8">
        <v>0.00010000000000000001</v>
      </c>
      <c r="O209" s="7">
        <v>347778.15999999997</v>
      </c>
      <c r="P209" s="7">
        <v>100.18000000000001</v>
      </c>
      <c r="Q209" s="7">
        <v>0</v>
      </c>
      <c r="R209" s="7">
        <v>348.39999999999998</v>
      </c>
      <c r="S209" s="8">
        <v>0.00080000000000000004</v>
      </c>
      <c r="T209" s="8">
        <v>0.0011000000000000001</v>
      </c>
      <c r="U209" s="8">
        <v>0.00020000000000000001</v>
      </c>
      <c r="V209" s="52"/>
    </row>
    <row r="210" spans="1:22" ht="12.75">
      <c r="A210" s="52"/>
      <c r="B210" s="6" t="s">
        <v>524</v>
      </c>
      <c r="C210" s="17">
        <v>1132232</v>
      </c>
      <c r="D210" s="18" t="s">
        <v>200</v>
      </c>
      <c r="E210" s="6"/>
      <c r="F210" s="18">
        <v>510560188</v>
      </c>
      <c r="G210" s="6" t="s">
        <v>374</v>
      </c>
      <c r="H210" s="6" t="s">
        <v>509</v>
      </c>
      <c r="I210" s="6" t="s">
        <v>310</v>
      </c>
      <c r="J210" s="6"/>
      <c r="K210" s="17">
        <v>0.58999999999999997</v>
      </c>
      <c r="L210" s="6" t="s">
        <v>100</v>
      </c>
      <c r="M210" s="19">
        <v>0.036999999999999998</v>
      </c>
      <c r="N210" s="8">
        <v>-0.029999999999999999</v>
      </c>
      <c r="O210" s="7">
        <v>533162.43000000005</v>
      </c>
      <c r="P210" s="7">
        <v>109.72</v>
      </c>
      <c r="Q210" s="7">
        <v>0</v>
      </c>
      <c r="R210" s="7">
        <v>584.99000000000001</v>
      </c>
      <c r="S210" s="8">
        <v>0.001</v>
      </c>
      <c r="T210" s="8">
        <v>0.0019</v>
      </c>
      <c r="U210" s="8">
        <v>0.00040000000000000002</v>
      </c>
      <c r="V210" s="52"/>
    </row>
    <row r="211" spans="1:22" ht="12.75">
      <c r="A211" s="52"/>
      <c r="B211" s="6" t="s">
        <v>525</v>
      </c>
      <c r="C211" s="17">
        <v>1142231</v>
      </c>
      <c r="D211" s="18" t="s">
        <v>200</v>
      </c>
      <c r="E211" s="6"/>
      <c r="F211" s="18">
        <v>510560188</v>
      </c>
      <c r="G211" s="6" t="s">
        <v>374</v>
      </c>
      <c r="H211" s="6" t="s">
        <v>509</v>
      </c>
      <c r="I211" s="6" t="s">
        <v>310</v>
      </c>
      <c r="J211" s="6"/>
      <c r="K211" s="17">
        <v>3.8100000000000001</v>
      </c>
      <c r="L211" s="6" t="s">
        <v>100</v>
      </c>
      <c r="M211" s="19">
        <v>0.025700000000000001</v>
      </c>
      <c r="N211" s="8">
        <v>0.00029999999999999997</v>
      </c>
      <c r="O211" s="7">
        <v>846302.22999999998</v>
      </c>
      <c r="P211" s="7">
        <v>116.42</v>
      </c>
      <c r="Q211" s="7">
        <v>0</v>
      </c>
      <c r="R211" s="7">
        <v>985.26999999999998</v>
      </c>
      <c r="S211" s="8">
        <v>0.00069999999999999999</v>
      </c>
      <c r="T211" s="8">
        <v>0.0030999999999999999</v>
      </c>
      <c r="U211" s="8">
        <v>0.00059999999999999995</v>
      </c>
      <c r="V211" s="52"/>
    </row>
    <row r="212" spans="1:22" ht="12.75">
      <c r="A212" s="52"/>
      <c r="B212" s="6" t="s">
        <v>526</v>
      </c>
      <c r="C212" s="17">
        <v>1132323</v>
      </c>
      <c r="D212" s="18" t="s">
        <v>200</v>
      </c>
      <c r="E212" s="6"/>
      <c r="F212" s="18">
        <v>510381601</v>
      </c>
      <c r="G212" s="6" t="s">
        <v>339</v>
      </c>
      <c r="H212" s="6" t="s">
        <v>511</v>
      </c>
      <c r="I212" s="6" t="s">
        <v>99</v>
      </c>
      <c r="J212" s="6"/>
      <c r="K212" s="17">
        <v>1.8400000000000001</v>
      </c>
      <c r="L212" s="6" t="s">
        <v>100</v>
      </c>
      <c r="M212" s="19">
        <v>0.024</v>
      </c>
      <c r="N212" s="8">
        <v>-0.010699999999999999</v>
      </c>
      <c r="O212" s="7">
        <v>387.94999999999999</v>
      </c>
      <c r="P212" s="7">
        <v>111.59999999999999</v>
      </c>
      <c r="Q212" s="7">
        <v>0</v>
      </c>
      <c r="R212" s="7">
        <v>0.42999999999999999</v>
      </c>
      <c r="S212" s="8">
        <v>1.4500000000000001E-06</v>
      </c>
      <c r="T212" s="8">
        <v>0</v>
      </c>
      <c r="U212" s="8">
        <v>0</v>
      </c>
      <c r="V212" s="52"/>
    </row>
    <row r="213" spans="1:22" ht="12.75">
      <c r="A213" s="52"/>
      <c r="B213" s="6" t="s">
        <v>527</v>
      </c>
      <c r="C213" s="17">
        <v>2510162</v>
      </c>
      <c r="D213" s="18" t="s">
        <v>200</v>
      </c>
      <c r="E213" s="6"/>
      <c r="F213" s="18">
        <v>520036617</v>
      </c>
      <c r="G213" s="6" t="s">
        <v>339</v>
      </c>
      <c r="H213" s="6" t="s">
        <v>511</v>
      </c>
      <c r="I213" s="6" t="s">
        <v>99</v>
      </c>
      <c r="J213" s="6"/>
      <c r="K213" s="17">
        <v>0.40999999999999998</v>
      </c>
      <c r="L213" s="6" t="s">
        <v>100</v>
      </c>
      <c r="M213" s="19">
        <v>0.045999999999999999</v>
      </c>
      <c r="N213" s="8">
        <v>-0.0276</v>
      </c>
      <c r="O213" s="7">
        <v>24682.509999999998</v>
      </c>
      <c r="P213" s="7">
        <v>109.83</v>
      </c>
      <c r="Q213" s="7">
        <v>0</v>
      </c>
      <c r="R213" s="7">
        <v>27.109999999999999</v>
      </c>
      <c r="S213" s="8">
        <v>0.00029999999999999997</v>
      </c>
      <c r="T213" s="8">
        <v>0.00010000000000000001</v>
      </c>
      <c r="U213" s="8">
        <v>0</v>
      </c>
      <c r="V213" s="52"/>
    </row>
    <row r="214" spans="1:22" ht="12.75">
      <c r="A214" s="52"/>
      <c r="B214" s="6" t="s">
        <v>528</v>
      </c>
      <c r="C214" s="17">
        <v>11398490</v>
      </c>
      <c r="D214" s="18" t="s">
        <v>200</v>
      </c>
      <c r="E214" s="6"/>
      <c r="F214" s="18">
        <v>520044520</v>
      </c>
      <c r="G214" s="6" t="s">
        <v>339</v>
      </c>
      <c r="H214" s="6" t="s">
        <v>509</v>
      </c>
      <c r="I214" s="6" t="s">
        <v>310</v>
      </c>
      <c r="J214" s="6"/>
      <c r="K214" s="17">
        <v>3.2400000000000002</v>
      </c>
      <c r="L214" s="6" t="s">
        <v>100</v>
      </c>
      <c r="M214" s="19">
        <v>0.025000000000000001</v>
      </c>
      <c r="N214" s="8">
        <v>-0.0035999999999999999</v>
      </c>
      <c r="O214" s="7">
        <v>87002.490000000005</v>
      </c>
      <c r="P214" s="7">
        <v>114.51000000000001</v>
      </c>
      <c r="Q214" s="7">
        <v>0</v>
      </c>
      <c r="R214" s="7">
        <v>99.629999999999995</v>
      </c>
      <c r="S214" s="8">
        <v>0.00020000000000000001</v>
      </c>
      <c r="T214" s="8">
        <v>0.00029999999999999997</v>
      </c>
      <c r="U214" s="8">
        <v>0.00010000000000000001</v>
      </c>
      <c r="V214" s="52"/>
    </row>
    <row r="215" spans="1:22" ht="12.75">
      <c r="A215" s="52"/>
      <c r="B215" s="6" t="s">
        <v>529</v>
      </c>
      <c r="C215" s="17">
        <v>6120224</v>
      </c>
      <c r="D215" s="18" t="s">
        <v>200</v>
      </c>
      <c r="E215" s="6"/>
      <c r="F215" s="18">
        <v>520020116</v>
      </c>
      <c r="G215" s="6" t="s">
        <v>339</v>
      </c>
      <c r="H215" s="6" t="s">
        <v>511</v>
      </c>
      <c r="I215" s="6" t="s">
        <v>99</v>
      </c>
      <c r="J215" s="6"/>
      <c r="K215" s="17">
        <v>4.75</v>
      </c>
      <c r="L215" s="6" t="s">
        <v>100</v>
      </c>
      <c r="M215" s="19">
        <v>0.017999999999999999</v>
      </c>
      <c r="N215" s="8">
        <v>0.0011000000000000001</v>
      </c>
      <c r="O215" s="7">
        <v>809853.72999999998</v>
      </c>
      <c r="P215" s="7">
        <v>113.17</v>
      </c>
      <c r="Q215" s="7">
        <v>0</v>
      </c>
      <c r="R215" s="7">
        <v>916.50999999999999</v>
      </c>
      <c r="S215" s="8">
        <v>0.0014</v>
      </c>
      <c r="T215" s="8">
        <v>0.0028999999999999998</v>
      </c>
      <c r="U215" s="8">
        <v>0.00059999999999999995</v>
      </c>
      <c r="V215" s="52"/>
    </row>
    <row r="216" spans="1:22" ht="12.75">
      <c r="A216" s="52"/>
      <c r="B216" s="6" t="s">
        <v>530</v>
      </c>
      <c r="C216" s="17">
        <v>1150903</v>
      </c>
      <c r="D216" s="18" t="s">
        <v>200</v>
      </c>
      <c r="E216" s="6"/>
      <c r="F216" s="18">
        <v>512096793</v>
      </c>
      <c r="G216" s="6" t="s">
        <v>339</v>
      </c>
      <c r="H216" s="6" t="s">
        <v>509</v>
      </c>
      <c r="I216" s="6" t="s">
        <v>310</v>
      </c>
      <c r="J216" s="6"/>
      <c r="K216" s="17">
        <v>3.5899999999999999</v>
      </c>
      <c r="L216" s="6" t="s">
        <v>100</v>
      </c>
      <c r="M216" s="19">
        <v>0.028500000000000001</v>
      </c>
      <c r="N216" s="8">
        <v>0.00050000000000000001</v>
      </c>
      <c r="O216" s="7">
        <v>227893.73000000001</v>
      </c>
      <c r="P216" s="7">
        <v>115.22</v>
      </c>
      <c r="Q216" s="7">
        <v>0</v>
      </c>
      <c r="R216" s="7">
        <v>262.57999999999998</v>
      </c>
      <c r="S216" s="8">
        <v>0.0011999999999999999</v>
      </c>
      <c r="T216" s="8">
        <v>0.00080000000000000004</v>
      </c>
      <c r="U216" s="8">
        <v>0.00020000000000000001</v>
      </c>
      <c r="V216" s="52"/>
    </row>
    <row r="217" spans="1:22" ht="12.75">
      <c r="A217" s="52"/>
      <c r="B217" s="6" t="s">
        <v>531</v>
      </c>
      <c r="C217" s="17">
        <v>1168145</v>
      </c>
      <c r="D217" s="18" t="s">
        <v>200</v>
      </c>
      <c r="E217" s="6"/>
      <c r="F217" s="18">
        <v>513893123</v>
      </c>
      <c r="G217" s="6" t="s">
        <v>532</v>
      </c>
      <c r="H217" s="6" t="s">
        <v>509</v>
      </c>
      <c r="I217" s="6" t="s">
        <v>310</v>
      </c>
      <c r="J217" s="6"/>
      <c r="K217" s="17">
        <v>0.88</v>
      </c>
      <c r="L217" s="6" t="s">
        <v>100</v>
      </c>
      <c r="M217" s="19">
        <v>0.0135</v>
      </c>
      <c r="N217" s="8">
        <v>-0.023099999999999999</v>
      </c>
      <c r="O217" s="7">
        <v>33939.93</v>
      </c>
      <c r="P217" s="7">
        <v>106.62000000000001</v>
      </c>
      <c r="Q217" s="7">
        <v>0</v>
      </c>
      <c r="R217" s="7">
        <v>36.189999999999998</v>
      </c>
      <c r="S217" s="8">
        <v>0.00010000000000000001</v>
      </c>
      <c r="T217" s="8">
        <v>0.00010000000000000001</v>
      </c>
      <c r="U217" s="8">
        <v>0</v>
      </c>
      <c r="V217" s="52"/>
    </row>
    <row r="218" spans="1:22" ht="12.75">
      <c r="A218" s="52"/>
      <c r="B218" s="6" t="s">
        <v>533</v>
      </c>
      <c r="C218" s="17">
        <v>11712140</v>
      </c>
      <c r="D218" s="18" t="s">
        <v>200</v>
      </c>
      <c r="E218" s="6"/>
      <c r="F218" s="18">
        <v>513893123</v>
      </c>
      <c r="G218" s="6" t="s">
        <v>532</v>
      </c>
      <c r="H218" s="6" t="s">
        <v>509</v>
      </c>
      <c r="I218" s="6" t="s">
        <v>310</v>
      </c>
      <c r="J218" s="6"/>
      <c r="K218" s="17">
        <v>2.0600000000000001</v>
      </c>
      <c r="L218" s="6" t="s">
        <v>100</v>
      </c>
      <c r="M218" s="19">
        <v>0.018499999999999999</v>
      </c>
      <c r="N218" s="8">
        <v>-0.0094999999999999998</v>
      </c>
      <c r="O218" s="7">
        <v>358652.90999999997</v>
      </c>
      <c r="P218" s="7">
        <v>109.40000000000001</v>
      </c>
      <c r="Q218" s="7">
        <v>0</v>
      </c>
      <c r="R218" s="7">
        <v>392.37</v>
      </c>
      <c r="S218" s="8">
        <v>0.00040000000000000002</v>
      </c>
      <c r="T218" s="8">
        <v>0.0011999999999999999</v>
      </c>
      <c r="U218" s="8">
        <v>0.00020000000000000001</v>
      </c>
      <c r="V218" s="52"/>
    </row>
    <row r="219" spans="1:22" ht="12.75">
      <c r="A219" s="52"/>
      <c r="B219" s="6" t="s">
        <v>534</v>
      </c>
      <c r="C219" s="17">
        <v>11756600</v>
      </c>
      <c r="D219" s="18" t="s">
        <v>200</v>
      </c>
      <c r="E219" s="6"/>
      <c r="F219" s="18">
        <v>513893123</v>
      </c>
      <c r="G219" s="6" t="s">
        <v>532</v>
      </c>
      <c r="H219" s="6" t="s">
        <v>509</v>
      </c>
      <c r="I219" s="6" t="s">
        <v>310</v>
      </c>
      <c r="J219" s="6"/>
      <c r="K219" s="17">
        <v>2.1400000000000001</v>
      </c>
      <c r="L219" s="6" t="s">
        <v>100</v>
      </c>
      <c r="M219" s="19">
        <v>0.01</v>
      </c>
      <c r="N219" s="8">
        <v>-0.0045999999999999999</v>
      </c>
      <c r="O219" s="7">
        <v>401282.48999999999</v>
      </c>
      <c r="P219" s="7">
        <v>105.12000000000001</v>
      </c>
      <c r="Q219" s="7">
        <v>0</v>
      </c>
      <c r="R219" s="7">
        <v>421.82999999999998</v>
      </c>
      <c r="S219" s="8">
        <v>0.00050000000000000001</v>
      </c>
      <c r="T219" s="8">
        <v>0.0012999999999999999</v>
      </c>
      <c r="U219" s="8">
        <v>0.00029999999999999997</v>
      </c>
      <c r="V219" s="52"/>
    </row>
    <row r="220" spans="1:22" ht="12.75">
      <c r="A220" s="52"/>
      <c r="B220" s="6" t="s">
        <v>535</v>
      </c>
      <c r="C220" s="17">
        <v>11756600</v>
      </c>
      <c r="D220" s="18" t="s">
        <v>200</v>
      </c>
      <c r="E220" s="6"/>
      <c r="F220" s="18">
        <v>513893123</v>
      </c>
      <c r="G220" s="6" t="s">
        <v>532</v>
      </c>
      <c r="H220" s="6" t="s">
        <v>509</v>
      </c>
      <c r="I220" s="6" t="s">
        <v>310</v>
      </c>
      <c r="J220" s="6"/>
      <c r="K220" s="17">
        <v>2.1400000000000001</v>
      </c>
      <c r="L220" s="6" t="s">
        <v>100</v>
      </c>
      <c r="M220" s="19">
        <v>0.01</v>
      </c>
      <c r="N220" s="8">
        <v>-0.0045999999999999999</v>
      </c>
      <c r="O220" s="7">
        <v>715620.43999999994</v>
      </c>
      <c r="P220" s="7">
        <v>104.98</v>
      </c>
      <c r="Q220" s="7">
        <v>0</v>
      </c>
      <c r="R220" s="7">
        <v>751.25999999999999</v>
      </c>
      <c r="S220" s="8">
        <v>0.00089999999999999998</v>
      </c>
      <c r="T220" s="8">
        <v>0.0023999999999999998</v>
      </c>
      <c r="U220" s="8">
        <v>0.00050000000000000001</v>
      </c>
      <c r="V220" s="52"/>
    </row>
    <row r="221" spans="1:22" ht="12.75">
      <c r="A221" s="52"/>
      <c r="B221" s="6" t="s">
        <v>536</v>
      </c>
      <c r="C221" s="17">
        <v>11681450</v>
      </c>
      <c r="D221" s="18" t="s">
        <v>200</v>
      </c>
      <c r="E221" s="6"/>
      <c r="F221" s="18">
        <v>513893123</v>
      </c>
      <c r="G221" s="6" t="s">
        <v>495</v>
      </c>
      <c r="H221" s="6" t="s">
        <v>509</v>
      </c>
      <c r="I221" s="6" t="s">
        <v>310</v>
      </c>
      <c r="J221" s="6"/>
      <c r="K221" s="17">
        <v>0.88</v>
      </c>
      <c r="L221" s="6" t="s">
        <v>100</v>
      </c>
      <c r="M221" s="19">
        <v>0.0135</v>
      </c>
      <c r="N221" s="8">
        <v>-0.00020000000000000001</v>
      </c>
      <c r="O221" s="7">
        <v>140800.87</v>
      </c>
      <c r="P221" s="7">
        <v>106.59999999999999</v>
      </c>
      <c r="Q221" s="7">
        <v>0</v>
      </c>
      <c r="R221" s="7">
        <v>150.09</v>
      </c>
      <c r="S221" s="8">
        <v>0.00040000000000000002</v>
      </c>
      <c r="T221" s="8">
        <v>0.00050000000000000001</v>
      </c>
      <c r="U221" s="8">
        <v>0.00010000000000000001</v>
      </c>
      <c r="V221" s="52"/>
    </row>
    <row r="222" spans="1:22" ht="12.75">
      <c r="A222" s="52"/>
      <c r="B222" s="6" t="s">
        <v>537</v>
      </c>
      <c r="C222" s="17">
        <v>6990188</v>
      </c>
      <c r="D222" s="18" t="s">
        <v>200</v>
      </c>
      <c r="E222" s="6"/>
      <c r="F222" s="18">
        <v>520025438</v>
      </c>
      <c r="G222" s="6" t="s">
        <v>339</v>
      </c>
      <c r="H222" s="6" t="s">
        <v>509</v>
      </c>
      <c r="I222" s="6" t="s">
        <v>310</v>
      </c>
      <c r="J222" s="6"/>
      <c r="K222" s="17">
        <v>1.23</v>
      </c>
      <c r="L222" s="6" t="s">
        <v>100</v>
      </c>
      <c r="M222" s="19">
        <v>0.049500000000000002</v>
      </c>
      <c r="N222" s="8">
        <v>-0.0246</v>
      </c>
      <c r="O222" s="7">
        <v>390732.56</v>
      </c>
      <c r="P222" s="7">
        <v>116.64</v>
      </c>
      <c r="Q222" s="7">
        <v>0</v>
      </c>
      <c r="R222" s="7">
        <v>455.75</v>
      </c>
      <c r="S222" s="8">
        <v>0.0016000000000000001</v>
      </c>
      <c r="T222" s="8">
        <v>0.0014</v>
      </c>
      <c r="U222" s="8">
        <v>0.00029999999999999997</v>
      </c>
      <c r="V222" s="52"/>
    </row>
    <row r="223" spans="1:22" ht="12.75">
      <c r="A223" s="52"/>
      <c r="B223" s="6" t="s">
        <v>538</v>
      </c>
      <c r="C223" s="17">
        <v>6990204</v>
      </c>
      <c r="D223" s="18" t="s">
        <v>200</v>
      </c>
      <c r="E223" s="6"/>
      <c r="F223" s="18">
        <v>520025438</v>
      </c>
      <c r="G223" s="6" t="s">
        <v>339</v>
      </c>
      <c r="H223" s="6" t="s">
        <v>509</v>
      </c>
      <c r="I223" s="6" t="s">
        <v>310</v>
      </c>
      <c r="J223" s="6"/>
      <c r="K223" s="17">
        <v>4.9299999999999997</v>
      </c>
      <c r="L223" s="6" t="s">
        <v>100</v>
      </c>
      <c r="M223" s="19">
        <v>0.028500000000000001</v>
      </c>
      <c r="N223" s="8">
        <v>0.0043</v>
      </c>
      <c r="O223" s="7">
        <v>3424.2800000000002</v>
      </c>
      <c r="P223" s="7">
        <v>118.34999999999999</v>
      </c>
      <c r="Q223" s="7">
        <v>0</v>
      </c>
      <c r="R223" s="7">
        <v>4.0499999999999998</v>
      </c>
      <c r="S223" s="8">
        <v>0.00010000000000000001</v>
      </c>
      <c r="T223" s="8">
        <v>0</v>
      </c>
      <c r="U223" s="8">
        <v>0</v>
      </c>
      <c r="V223" s="52"/>
    </row>
    <row r="224" spans="1:22" ht="12.75">
      <c r="A224" s="52"/>
      <c r="B224" s="6" t="s">
        <v>539</v>
      </c>
      <c r="C224" s="17">
        <v>1132828</v>
      </c>
      <c r="D224" s="18" t="s">
        <v>200</v>
      </c>
      <c r="E224" s="6"/>
      <c r="F224" s="18">
        <v>511930125</v>
      </c>
      <c r="G224" s="6" t="s">
        <v>429</v>
      </c>
      <c r="H224" s="6" t="s">
        <v>511</v>
      </c>
      <c r="I224" s="6" t="s">
        <v>99</v>
      </c>
      <c r="J224" s="6"/>
      <c r="K224" s="17">
        <v>1.26</v>
      </c>
      <c r="L224" s="6" t="s">
        <v>100</v>
      </c>
      <c r="M224" s="19">
        <v>0.019800000000000002</v>
      </c>
      <c r="N224" s="8">
        <v>-0.017500000000000002</v>
      </c>
      <c r="O224" s="7">
        <v>734694.01000000001</v>
      </c>
      <c r="P224" s="7">
        <v>109.17</v>
      </c>
      <c r="Q224" s="7">
        <v>0</v>
      </c>
      <c r="R224" s="7">
        <v>802.07000000000005</v>
      </c>
      <c r="S224" s="8">
        <v>0.0016000000000000001</v>
      </c>
      <c r="T224" s="8">
        <v>0.0025000000000000001</v>
      </c>
      <c r="U224" s="8">
        <v>0.00050000000000000001</v>
      </c>
      <c r="V224" s="52"/>
    </row>
    <row r="225" spans="1:22" ht="12.75">
      <c r="A225" s="52"/>
      <c r="B225" s="6" t="s">
        <v>540</v>
      </c>
      <c r="C225" s="17">
        <v>1139245</v>
      </c>
      <c r="D225" s="18" t="s">
        <v>200</v>
      </c>
      <c r="E225" s="6"/>
      <c r="F225" s="18">
        <v>511930125</v>
      </c>
      <c r="G225" s="6" t="s">
        <v>429</v>
      </c>
      <c r="H225" s="6" t="s">
        <v>511</v>
      </c>
      <c r="I225" s="6" t="s">
        <v>99</v>
      </c>
      <c r="J225" s="6"/>
      <c r="K225" s="17">
        <v>2.3999999999999999</v>
      </c>
      <c r="L225" s="6" t="s">
        <v>100</v>
      </c>
      <c r="M225" s="19">
        <v>0.024500000000000001</v>
      </c>
      <c r="N225" s="8">
        <v>-0.0025000000000000001</v>
      </c>
      <c r="O225" s="7">
        <v>93669.490000000005</v>
      </c>
      <c r="P225" s="7">
        <v>112.06</v>
      </c>
      <c r="Q225" s="7">
        <v>0</v>
      </c>
      <c r="R225" s="7">
        <v>104.97</v>
      </c>
      <c r="S225" s="8">
        <v>0.0011000000000000001</v>
      </c>
      <c r="T225" s="8">
        <v>0.00029999999999999997</v>
      </c>
      <c r="U225" s="8">
        <v>0.00010000000000000001</v>
      </c>
      <c r="V225" s="52"/>
    </row>
    <row r="226" spans="1:22" ht="12.75">
      <c r="A226" s="52"/>
      <c r="B226" s="6" t="s">
        <v>541</v>
      </c>
      <c r="C226" s="17">
        <v>1125210</v>
      </c>
      <c r="D226" s="18" t="s">
        <v>200</v>
      </c>
      <c r="E226" s="6"/>
      <c r="F226" s="18">
        <v>520036104</v>
      </c>
      <c r="G226" s="6" t="s">
        <v>403</v>
      </c>
      <c r="H226" s="6" t="s">
        <v>511</v>
      </c>
      <c r="I226" s="6" t="s">
        <v>99</v>
      </c>
      <c r="J226" s="6"/>
      <c r="K226" s="17">
        <v>0.25</v>
      </c>
      <c r="L226" s="6" t="s">
        <v>100</v>
      </c>
      <c r="M226" s="19">
        <v>0.055</v>
      </c>
      <c r="N226" s="8">
        <v>-0.062</v>
      </c>
      <c r="O226" s="7">
        <v>12094.200000000001</v>
      </c>
      <c r="P226" s="7">
        <v>111.68000000000001</v>
      </c>
      <c r="Q226" s="7">
        <v>0</v>
      </c>
      <c r="R226" s="7">
        <v>13.51</v>
      </c>
      <c r="S226" s="8">
        <v>0.00050000000000000001</v>
      </c>
      <c r="T226" s="8">
        <v>0</v>
      </c>
      <c r="U226" s="8">
        <v>0</v>
      </c>
      <c r="V226" s="52"/>
    </row>
    <row r="227" spans="1:22" ht="12.75">
      <c r="A227" s="52"/>
      <c r="B227" s="6" t="s">
        <v>542</v>
      </c>
      <c r="C227" s="17">
        <v>1129733</v>
      </c>
      <c r="D227" s="18" t="s">
        <v>200</v>
      </c>
      <c r="E227" s="6"/>
      <c r="F227" s="18">
        <v>520036104</v>
      </c>
      <c r="G227" s="6" t="s">
        <v>403</v>
      </c>
      <c r="H227" s="6" t="s">
        <v>511</v>
      </c>
      <c r="I227" s="6" t="s">
        <v>99</v>
      </c>
      <c r="J227" s="6"/>
      <c r="K227" s="17">
        <v>1.96</v>
      </c>
      <c r="L227" s="6" t="s">
        <v>100</v>
      </c>
      <c r="M227" s="19">
        <v>0.043400000000000001</v>
      </c>
      <c r="N227" s="8">
        <v>-0.0106</v>
      </c>
      <c r="O227" s="7">
        <v>601600.48999999999</v>
      </c>
      <c r="P227" s="7">
        <v>114.95</v>
      </c>
      <c r="Q227" s="7">
        <v>133.68000000000001</v>
      </c>
      <c r="R227" s="7">
        <v>825.22000000000003</v>
      </c>
      <c r="S227" s="8">
        <v>0.00050000000000000001</v>
      </c>
      <c r="T227" s="8">
        <v>0.0025999999999999999</v>
      </c>
      <c r="U227" s="8">
        <v>0.00050000000000000001</v>
      </c>
      <c r="V227" s="52"/>
    </row>
    <row r="228" spans="1:22" ht="12.75">
      <c r="A228" s="52"/>
      <c r="B228" s="6" t="s">
        <v>543</v>
      </c>
      <c r="C228" s="17">
        <v>1135888</v>
      </c>
      <c r="D228" s="18" t="s">
        <v>200</v>
      </c>
      <c r="E228" s="6"/>
      <c r="F228" s="18">
        <v>520036104</v>
      </c>
      <c r="G228" s="6" t="s">
        <v>403</v>
      </c>
      <c r="H228" s="6" t="s">
        <v>511</v>
      </c>
      <c r="I228" s="6" t="s">
        <v>99</v>
      </c>
      <c r="J228" s="6"/>
      <c r="K228" s="17">
        <v>4.6900000000000004</v>
      </c>
      <c r="L228" s="6" t="s">
        <v>100</v>
      </c>
      <c r="M228" s="19">
        <v>0.039</v>
      </c>
      <c r="N228" s="8">
        <v>0.0057000000000000002</v>
      </c>
      <c r="O228" s="7">
        <v>242187.88000000001</v>
      </c>
      <c r="P228" s="7">
        <v>123.2</v>
      </c>
      <c r="Q228" s="7">
        <v>0</v>
      </c>
      <c r="R228" s="7">
        <v>298.38</v>
      </c>
      <c r="S228" s="8">
        <v>0.00020000000000000001</v>
      </c>
      <c r="T228" s="8">
        <v>0.00089999999999999998</v>
      </c>
      <c r="U228" s="8">
        <v>0.00020000000000000001</v>
      </c>
      <c r="V228" s="52"/>
    </row>
    <row r="229" spans="1:22" ht="12.75">
      <c r="A229" s="52"/>
      <c r="B229" s="6" t="s">
        <v>544</v>
      </c>
      <c r="C229" s="17">
        <v>11297330</v>
      </c>
      <c r="D229" s="18" t="s">
        <v>200</v>
      </c>
      <c r="E229" s="6"/>
      <c r="F229" s="18">
        <v>520036104</v>
      </c>
      <c r="G229" s="6" t="s">
        <v>403</v>
      </c>
      <c r="H229" s="6" t="s">
        <v>509</v>
      </c>
      <c r="I229" s="6" t="s">
        <v>310</v>
      </c>
      <c r="J229" s="6"/>
      <c r="K229" s="17">
        <v>1.96</v>
      </c>
      <c r="L229" s="6" t="s">
        <v>100</v>
      </c>
      <c r="M229" s="19">
        <v>0.043400000000000001</v>
      </c>
      <c r="N229" s="8">
        <v>-0.00010000000000000001</v>
      </c>
      <c r="O229" s="7">
        <v>215475.89000000001</v>
      </c>
      <c r="P229" s="7">
        <v>114.95</v>
      </c>
      <c r="Q229" s="7">
        <v>0</v>
      </c>
      <c r="R229" s="7">
        <v>247.69</v>
      </c>
      <c r="S229" s="8">
        <v>0.00020000000000000001</v>
      </c>
      <c r="T229" s="8">
        <v>0.00080000000000000004</v>
      </c>
      <c r="U229" s="8">
        <v>0.00020000000000000001</v>
      </c>
      <c r="V229" s="52"/>
    </row>
    <row r="230" spans="1:22" ht="12.75">
      <c r="A230" s="52"/>
      <c r="B230" s="6" t="s">
        <v>545</v>
      </c>
      <c r="C230" s="17">
        <v>1184951</v>
      </c>
      <c r="D230" s="18" t="s">
        <v>200</v>
      </c>
      <c r="E230" s="6"/>
      <c r="F230" s="18">
        <v>516269248</v>
      </c>
      <c r="G230" s="6" t="s">
        <v>341</v>
      </c>
      <c r="H230" s="6" t="s">
        <v>546</v>
      </c>
      <c r="I230" s="6" t="s">
        <v>310</v>
      </c>
      <c r="J230" s="6"/>
      <c r="K230" s="17">
        <v>5.2800000000000002</v>
      </c>
      <c r="L230" s="6" t="s">
        <v>100</v>
      </c>
      <c r="M230" s="19">
        <v>0.017999999999999999</v>
      </c>
      <c r="N230" s="8">
        <v>0.0032000000000000002</v>
      </c>
      <c r="O230" s="7">
        <v>2213066.9900000002</v>
      </c>
      <c r="P230" s="7">
        <v>111.91</v>
      </c>
      <c r="Q230" s="7">
        <v>0</v>
      </c>
      <c r="R230" s="7">
        <v>2476.6399999999999</v>
      </c>
      <c r="S230" s="8">
        <v>0.0020999999999999999</v>
      </c>
      <c r="T230" s="8">
        <v>0.0079000000000000008</v>
      </c>
      <c r="U230" s="8">
        <v>0.0015</v>
      </c>
      <c r="V230" s="52"/>
    </row>
    <row r="231" spans="1:22" ht="12.75">
      <c r="A231" s="52"/>
      <c r="B231" s="6" t="s">
        <v>547</v>
      </c>
      <c r="C231" s="17">
        <v>6120240</v>
      </c>
      <c r="D231" s="18" t="s">
        <v>200</v>
      </c>
      <c r="E231" s="6"/>
      <c r="F231" s="18">
        <v>520020116</v>
      </c>
      <c r="G231" s="6" t="s">
        <v>339</v>
      </c>
      <c r="H231" s="6" t="s">
        <v>181</v>
      </c>
      <c r="I231" s="6" t="s">
        <v>99</v>
      </c>
      <c r="J231" s="6"/>
      <c r="K231" s="17">
        <v>2.71</v>
      </c>
      <c r="L231" s="6" t="s">
        <v>100</v>
      </c>
      <c r="M231" s="19">
        <v>0.022499999999999999</v>
      </c>
      <c r="N231" s="8">
        <v>-0.0011000000000000001</v>
      </c>
      <c r="O231" s="7">
        <v>50180.129999999997</v>
      </c>
      <c r="P231" s="7">
        <v>111</v>
      </c>
      <c r="Q231" s="7">
        <v>0</v>
      </c>
      <c r="R231" s="7">
        <v>55.700000000000003</v>
      </c>
      <c r="S231" s="8">
        <v>0.00010000000000000001</v>
      </c>
      <c r="T231" s="8">
        <v>0.00020000000000000001</v>
      </c>
      <c r="U231" s="8">
        <v>0</v>
      </c>
      <c r="V231" s="52"/>
    </row>
    <row r="232" spans="1:22" ht="12.75">
      <c r="A232" s="52"/>
      <c r="B232" s="6" t="s">
        <v>548</v>
      </c>
      <c r="C232" s="17">
        <v>6120216</v>
      </c>
      <c r="D232" s="18" t="s">
        <v>200</v>
      </c>
      <c r="E232" s="6"/>
      <c r="F232" s="18">
        <v>520020116</v>
      </c>
      <c r="G232" s="6" t="s">
        <v>339</v>
      </c>
      <c r="H232" s="6" t="s">
        <v>181</v>
      </c>
      <c r="I232" s="6" t="s">
        <v>99</v>
      </c>
      <c r="J232" s="6"/>
      <c r="K232" s="17">
        <v>1.25</v>
      </c>
      <c r="L232" s="6" t="s">
        <v>100</v>
      </c>
      <c r="M232" s="19">
        <v>0.032500000000000001</v>
      </c>
      <c r="N232" s="8">
        <v>-0.016899999999999998</v>
      </c>
      <c r="O232" s="7">
        <v>264229.07000000001</v>
      </c>
      <c r="P232" s="7">
        <v>112.3</v>
      </c>
      <c r="Q232" s="7">
        <v>0</v>
      </c>
      <c r="R232" s="7">
        <v>296.73000000000002</v>
      </c>
      <c r="S232" s="8">
        <v>0.0011999999999999999</v>
      </c>
      <c r="T232" s="8">
        <v>0.00089999999999999998</v>
      </c>
      <c r="U232" s="8">
        <v>0.00020000000000000001</v>
      </c>
      <c r="V232" s="52"/>
    </row>
    <row r="233" spans="1:22" ht="12.75">
      <c r="A233" s="52"/>
      <c r="B233" s="6" t="s">
        <v>549</v>
      </c>
      <c r="C233" s="17">
        <v>61202160</v>
      </c>
      <c r="D233" s="18" t="s">
        <v>200</v>
      </c>
      <c r="E233" s="6"/>
      <c r="F233" s="18">
        <v>520020116</v>
      </c>
      <c r="G233" s="6" t="s">
        <v>403</v>
      </c>
      <c r="H233" s="6" t="s">
        <v>181</v>
      </c>
      <c r="I233" s="6" t="s">
        <v>99</v>
      </c>
      <c r="J233" s="6"/>
      <c r="K233" s="17">
        <v>1.25</v>
      </c>
      <c r="L233" s="6" t="s">
        <v>100</v>
      </c>
      <c r="M233" s="19">
        <v>0.032500000000000001</v>
      </c>
      <c r="N233" s="8">
        <v>-0.00010000000000000001</v>
      </c>
      <c r="O233" s="7">
        <v>256139.41</v>
      </c>
      <c r="P233" s="7">
        <v>111.77</v>
      </c>
      <c r="Q233" s="7">
        <v>0</v>
      </c>
      <c r="R233" s="7">
        <v>286.29000000000002</v>
      </c>
      <c r="S233" s="8">
        <v>0.0011000000000000001</v>
      </c>
      <c r="T233" s="8">
        <v>0.00089999999999999998</v>
      </c>
      <c r="U233" s="8">
        <v>0.00020000000000000001</v>
      </c>
      <c r="V233" s="52"/>
    </row>
    <row r="234" spans="1:22" ht="12.75">
      <c r="A234" s="52"/>
      <c r="B234" s="6" t="s">
        <v>550</v>
      </c>
      <c r="C234" s="17">
        <v>1142520</v>
      </c>
      <c r="D234" s="18" t="s">
        <v>200</v>
      </c>
      <c r="E234" s="6"/>
      <c r="F234" s="18">
        <v>513682146</v>
      </c>
      <c r="G234" s="6" t="s">
        <v>297</v>
      </c>
      <c r="H234" s="6" t="s">
        <v>181</v>
      </c>
      <c r="I234" s="6" t="s">
        <v>99</v>
      </c>
      <c r="J234" s="6"/>
      <c r="K234" s="17">
        <v>0.68999999999999995</v>
      </c>
      <c r="L234" s="6" t="s">
        <v>100</v>
      </c>
      <c r="M234" s="19">
        <v>0.019</v>
      </c>
      <c r="N234" s="8">
        <v>-0.0275</v>
      </c>
      <c r="O234" s="7">
        <v>4.8600000000000003</v>
      </c>
      <c r="P234" s="7">
        <v>5400000</v>
      </c>
      <c r="Q234" s="7">
        <v>0</v>
      </c>
      <c r="R234" s="7">
        <v>262.19999999999999</v>
      </c>
      <c r="S234" s="8">
        <v>0.0023</v>
      </c>
      <c r="T234" s="8">
        <v>0.00080000000000000004</v>
      </c>
      <c r="U234" s="8">
        <v>0.00020000000000000001</v>
      </c>
      <c r="V234" s="52"/>
    </row>
    <row r="235" spans="1:22" ht="12.75">
      <c r="A235" s="52"/>
      <c r="B235" s="6" t="s">
        <v>551</v>
      </c>
      <c r="C235" s="17">
        <v>1168350</v>
      </c>
      <c r="D235" s="18" t="s">
        <v>200</v>
      </c>
      <c r="E235" s="6"/>
      <c r="F235" s="18">
        <v>515434074</v>
      </c>
      <c r="G235" s="6" t="s">
        <v>339</v>
      </c>
      <c r="H235" s="6" t="s">
        <v>181</v>
      </c>
      <c r="I235" s="6" t="s">
        <v>99</v>
      </c>
      <c r="J235" s="6"/>
      <c r="K235" s="17">
        <v>3.75</v>
      </c>
      <c r="L235" s="6" t="s">
        <v>100</v>
      </c>
      <c r="M235" s="19">
        <v>0.001</v>
      </c>
      <c r="N235" s="8">
        <v>-0.0044000000000000003</v>
      </c>
      <c r="O235" s="7">
        <v>387906.40000000002</v>
      </c>
      <c r="P235" s="7">
        <v>105.75</v>
      </c>
      <c r="Q235" s="7">
        <v>0</v>
      </c>
      <c r="R235" s="7">
        <v>410.20999999999998</v>
      </c>
      <c r="S235" s="8">
        <v>0.00069999999999999999</v>
      </c>
      <c r="T235" s="8">
        <v>0.0012999999999999999</v>
      </c>
      <c r="U235" s="8">
        <v>0.00029999999999999997</v>
      </c>
      <c r="V235" s="52"/>
    </row>
    <row r="236" spans="1:22" ht="12.75">
      <c r="A236" s="52"/>
      <c r="B236" s="6" t="s">
        <v>552</v>
      </c>
      <c r="C236" s="17">
        <v>1175975</v>
      </c>
      <c r="D236" s="18" t="s">
        <v>200</v>
      </c>
      <c r="E236" s="6"/>
      <c r="F236" s="18">
        <v>515434074</v>
      </c>
      <c r="G236" s="6" t="s">
        <v>339</v>
      </c>
      <c r="H236" s="6" t="s">
        <v>181</v>
      </c>
      <c r="I236" s="6" t="s">
        <v>99</v>
      </c>
      <c r="J236" s="6"/>
      <c r="K236" s="17">
        <v>6.4500000000000002</v>
      </c>
      <c r="L236" s="6" t="s">
        <v>100</v>
      </c>
      <c r="M236" s="19">
        <v>0.0030000000000000001</v>
      </c>
      <c r="N236" s="8">
        <v>0.0051000000000000004</v>
      </c>
      <c r="O236" s="7">
        <v>441410.73999999999</v>
      </c>
      <c r="P236" s="7">
        <v>101.20999999999999</v>
      </c>
      <c r="Q236" s="7">
        <v>0</v>
      </c>
      <c r="R236" s="7">
        <v>446.75</v>
      </c>
      <c r="S236" s="8">
        <v>0.0012999999999999999</v>
      </c>
      <c r="T236" s="8">
        <v>0.0014</v>
      </c>
      <c r="U236" s="8">
        <v>0.00029999999999999997</v>
      </c>
      <c r="V236" s="52"/>
    </row>
    <row r="237" spans="1:22" ht="12.75">
      <c r="A237" s="52"/>
      <c r="B237" s="6" t="s">
        <v>553</v>
      </c>
      <c r="C237" s="17">
        <v>1141712</v>
      </c>
      <c r="D237" s="18" t="s">
        <v>200</v>
      </c>
      <c r="E237" s="6"/>
      <c r="F237" s="18">
        <v>515434074</v>
      </c>
      <c r="G237" s="6" t="s">
        <v>339</v>
      </c>
      <c r="H237" s="6" t="s">
        <v>181</v>
      </c>
      <c r="I237" s="6" t="s">
        <v>99</v>
      </c>
      <c r="J237" s="6"/>
      <c r="K237" s="17">
        <v>0.25</v>
      </c>
      <c r="L237" s="6" t="s">
        <v>100</v>
      </c>
      <c r="M237" s="19">
        <v>0.01</v>
      </c>
      <c r="N237" s="8">
        <v>-0.052499999999999998</v>
      </c>
      <c r="O237" s="7">
        <v>919723.60999999999</v>
      </c>
      <c r="P237" s="7">
        <v>106.89</v>
      </c>
      <c r="Q237" s="7">
        <v>0</v>
      </c>
      <c r="R237" s="7">
        <v>983.09000000000003</v>
      </c>
      <c r="S237" s="8">
        <v>0.0018</v>
      </c>
      <c r="T237" s="8">
        <v>0.0030999999999999999</v>
      </c>
      <c r="U237" s="8">
        <v>0.00059999999999999995</v>
      </c>
      <c r="V237" s="52"/>
    </row>
    <row r="238" spans="1:22" ht="12.75">
      <c r="A238" s="52"/>
      <c r="B238" s="6" t="s">
        <v>554</v>
      </c>
      <c r="C238" s="17">
        <v>11683500</v>
      </c>
      <c r="D238" s="18" t="s">
        <v>200</v>
      </c>
      <c r="E238" s="6"/>
      <c r="F238" s="18">
        <v>515434074</v>
      </c>
      <c r="G238" s="6" t="s">
        <v>339</v>
      </c>
      <c r="H238" s="6" t="s">
        <v>181</v>
      </c>
      <c r="I238" s="6" t="s">
        <v>99</v>
      </c>
      <c r="J238" s="6"/>
      <c r="K238" s="17">
        <v>3.75</v>
      </c>
      <c r="L238" s="6" t="s">
        <v>100</v>
      </c>
      <c r="M238" s="19">
        <v>0.001</v>
      </c>
      <c r="N238" s="8">
        <v>-0.0044000000000000003</v>
      </c>
      <c r="O238" s="7">
        <v>535043.31000000006</v>
      </c>
      <c r="P238" s="7">
        <v>105.58</v>
      </c>
      <c r="Q238" s="7">
        <v>0</v>
      </c>
      <c r="R238" s="7">
        <v>564.89999999999998</v>
      </c>
      <c r="S238" s="8">
        <v>0.00089999999999999998</v>
      </c>
      <c r="T238" s="8">
        <v>0.0018</v>
      </c>
      <c r="U238" s="8">
        <v>0.00029999999999999997</v>
      </c>
      <c r="V238" s="52"/>
    </row>
    <row r="239" spans="1:22" ht="12.75">
      <c r="A239" s="52"/>
      <c r="B239" s="6" t="s">
        <v>555</v>
      </c>
      <c r="C239" s="17">
        <v>1158955</v>
      </c>
      <c r="D239" s="18" t="s">
        <v>200</v>
      </c>
      <c r="E239" s="6"/>
      <c r="F239" s="18">
        <v>515434074</v>
      </c>
      <c r="G239" s="6" t="s">
        <v>339</v>
      </c>
      <c r="H239" s="6" t="s">
        <v>181</v>
      </c>
      <c r="I239" s="6" t="s">
        <v>99</v>
      </c>
      <c r="J239" s="6"/>
      <c r="K239" s="17">
        <v>2</v>
      </c>
      <c r="L239" s="6" t="s">
        <v>100</v>
      </c>
      <c r="M239" s="19">
        <v>0.0030000000000000001</v>
      </c>
      <c r="N239" s="8">
        <v>-0.013400000000000001</v>
      </c>
      <c r="O239" s="7">
        <v>115690.11</v>
      </c>
      <c r="P239" s="7">
        <v>105.5</v>
      </c>
      <c r="Q239" s="7">
        <v>0</v>
      </c>
      <c r="R239" s="7">
        <v>122.05</v>
      </c>
      <c r="S239" s="8">
        <v>0.00080000000000000004</v>
      </c>
      <c r="T239" s="8">
        <v>0.00040000000000000002</v>
      </c>
      <c r="U239" s="8">
        <v>0.00010000000000000001</v>
      </c>
      <c r="V239" s="52"/>
    </row>
    <row r="240" spans="1:22" ht="12.75">
      <c r="A240" s="52"/>
      <c r="B240" s="6" t="s">
        <v>556</v>
      </c>
      <c r="C240" s="17">
        <v>6990154</v>
      </c>
      <c r="D240" s="18" t="s">
        <v>200</v>
      </c>
      <c r="E240" s="6"/>
      <c r="F240" s="18">
        <v>520025438</v>
      </c>
      <c r="G240" s="6" t="s">
        <v>339</v>
      </c>
      <c r="H240" s="6" t="s">
        <v>181</v>
      </c>
      <c r="I240" s="6" t="s">
        <v>99</v>
      </c>
      <c r="J240" s="6"/>
      <c r="K240" s="17">
        <v>2.1800000000000002</v>
      </c>
      <c r="L240" s="6" t="s">
        <v>100</v>
      </c>
      <c r="M240" s="19">
        <v>0.049500000000000002</v>
      </c>
      <c r="N240" s="8">
        <v>-0.0074000000000000003</v>
      </c>
      <c r="O240" s="7">
        <v>1418895.71</v>
      </c>
      <c r="P240" s="7">
        <v>142.84999999999999</v>
      </c>
      <c r="Q240" s="7">
        <v>0</v>
      </c>
      <c r="R240" s="7">
        <v>2026.8900000000001</v>
      </c>
      <c r="S240" s="8">
        <v>0.0016000000000000001</v>
      </c>
      <c r="T240" s="8">
        <v>0.0064000000000000003</v>
      </c>
      <c r="U240" s="8">
        <v>0.0011999999999999999</v>
      </c>
      <c r="V240" s="52"/>
    </row>
    <row r="241" spans="1:22" ht="12.75">
      <c r="A241" s="52"/>
      <c r="B241" s="6" t="s">
        <v>557</v>
      </c>
      <c r="C241" s="17">
        <v>8230252</v>
      </c>
      <c r="D241" s="18" t="s">
        <v>200</v>
      </c>
      <c r="E241" s="6"/>
      <c r="F241" s="18">
        <v>520033309</v>
      </c>
      <c r="G241" s="6" t="s">
        <v>403</v>
      </c>
      <c r="H241" s="6" t="s">
        <v>103</v>
      </c>
      <c r="I241" s="6" t="s">
        <v>99</v>
      </c>
      <c r="J241" s="6"/>
      <c r="K241" s="17">
        <v>0.5</v>
      </c>
      <c r="L241" s="6" t="s">
        <v>100</v>
      </c>
      <c r="M241" s="19">
        <v>0.029999999999999999</v>
      </c>
      <c r="N241" s="8">
        <v>-0.0051999999999999998</v>
      </c>
      <c r="O241" s="7">
        <v>6816.0500000000002</v>
      </c>
      <c r="P241" s="7">
        <v>104.59999999999999</v>
      </c>
      <c r="Q241" s="7">
        <v>2.73</v>
      </c>
      <c r="R241" s="7">
        <v>9.8599999999999994</v>
      </c>
      <c r="S241" s="8">
        <v>4.6360000000000003E-05</v>
      </c>
      <c r="T241" s="8">
        <v>0</v>
      </c>
      <c r="U241" s="8">
        <v>0</v>
      </c>
      <c r="V241" s="52"/>
    </row>
    <row r="242" spans="1:22" ht="12.75">
      <c r="A242" s="52"/>
      <c r="B242" s="6" t="s">
        <v>558</v>
      </c>
      <c r="C242" s="17">
        <v>82302520</v>
      </c>
      <c r="D242" s="18" t="s">
        <v>200</v>
      </c>
      <c r="E242" s="6"/>
      <c r="F242" s="18">
        <v>520033309</v>
      </c>
      <c r="G242" s="6" t="s">
        <v>403</v>
      </c>
      <c r="H242" s="6" t="s">
        <v>103</v>
      </c>
      <c r="I242" s="6" t="s">
        <v>99</v>
      </c>
      <c r="J242" s="6"/>
      <c r="K242" s="17">
        <v>0.5</v>
      </c>
      <c r="L242" s="6" t="s">
        <v>100</v>
      </c>
      <c r="M242" s="19">
        <v>0.029999999999999999</v>
      </c>
      <c r="N242" s="8">
        <v>-0.0050000000000000001</v>
      </c>
      <c r="O242" s="7">
        <v>170545.06</v>
      </c>
      <c r="P242" s="7">
        <v>103.34999999999999</v>
      </c>
      <c r="Q242" s="7">
        <v>0</v>
      </c>
      <c r="R242" s="7">
        <v>176.25999999999999</v>
      </c>
      <c r="S242" s="8">
        <v>0.0011999999999999999</v>
      </c>
      <c r="T242" s="8">
        <v>0.00059999999999999995</v>
      </c>
      <c r="U242" s="8">
        <v>0.00010000000000000001</v>
      </c>
      <c r="V242" s="52"/>
    </row>
    <row r="243" spans="1:22" ht="12.75">
      <c r="A243" s="52"/>
      <c r="B243" s="6" t="s">
        <v>559</v>
      </c>
      <c r="C243" s="17">
        <v>1178797</v>
      </c>
      <c r="D243" s="18" t="s">
        <v>200</v>
      </c>
      <c r="E243" s="6"/>
      <c r="F243" s="18">
        <v>511491839</v>
      </c>
      <c r="G243" s="6" t="s">
        <v>374</v>
      </c>
      <c r="H243" s="6" t="s">
        <v>560</v>
      </c>
      <c r="I243" s="6" t="s">
        <v>310</v>
      </c>
      <c r="J243" s="6"/>
      <c r="K243" s="17">
        <v>4.8200000000000003</v>
      </c>
      <c r="L243" s="6" t="s">
        <v>100</v>
      </c>
      <c r="M243" s="19">
        <v>0.033700000000000001</v>
      </c>
      <c r="N243" s="8">
        <v>0.022700000000000001</v>
      </c>
      <c r="O243" s="7">
        <v>116907.89</v>
      </c>
      <c r="P243" s="7">
        <v>108.47</v>
      </c>
      <c r="Q243" s="7">
        <v>0</v>
      </c>
      <c r="R243" s="7">
        <v>126.81</v>
      </c>
      <c r="S243" s="8">
        <v>0.00080000000000000004</v>
      </c>
      <c r="T243" s="8">
        <v>0.00040000000000000002</v>
      </c>
      <c r="U243" s="8">
        <v>0.00010000000000000001</v>
      </c>
      <c r="V243" s="52"/>
    </row>
    <row r="244" spans="1:22" ht="12.75">
      <c r="A244" s="52"/>
      <c r="B244" s="6" t="s">
        <v>561</v>
      </c>
      <c r="C244" s="17">
        <v>1132729</v>
      </c>
      <c r="D244" s="18" t="s">
        <v>200</v>
      </c>
      <c r="E244" s="6"/>
      <c r="F244" s="18">
        <v>511491839</v>
      </c>
      <c r="G244" s="6" t="s">
        <v>374</v>
      </c>
      <c r="H244" s="6" t="s">
        <v>560</v>
      </c>
      <c r="I244" s="6" t="s">
        <v>310</v>
      </c>
      <c r="J244" s="6"/>
      <c r="K244" s="17">
        <v>0.25</v>
      </c>
      <c r="L244" s="6" t="s">
        <v>100</v>
      </c>
      <c r="M244" s="19">
        <v>0.049000000000000002</v>
      </c>
      <c r="N244" s="8">
        <v>-0.047899999999999998</v>
      </c>
      <c r="O244" s="7">
        <v>22293.470000000001</v>
      </c>
      <c r="P244" s="7">
        <v>107.53</v>
      </c>
      <c r="Q244" s="7">
        <v>0</v>
      </c>
      <c r="R244" s="7">
        <v>23.969999999999999</v>
      </c>
      <c r="S244" s="8">
        <v>0.00050000000000000001</v>
      </c>
      <c r="T244" s="8">
        <v>0.00010000000000000001</v>
      </c>
      <c r="U244" s="8">
        <v>0</v>
      </c>
      <c r="V244" s="52"/>
    </row>
    <row r="245" spans="1:22" ht="12.75">
      <c r="A245" s="52"/>
      <c r="B245" s="6" t="s">
        <v>562</v>
      </c>
      <c r="C245" s="17">
        <v>1143163</v>
      </c>
      <c r="D245" s="18" t="s">
        <v>200</v>
      </c>
      <c r="E245" s="6"/>
      <c r="F245" s="18">
        <v>511491839</v>
      </c>
      <c r="G245" s="6" t="s">
        <v>403</v>
      </c>
      <c r="H245" s="6" t="s">
        <v>560</v>
      </c>
      <c r="I245" s="6" t="s">
        <v>310</v>
      </c>
      <c r="J245" s="6"/>
      <c r="K245" s="17">
        <v>2.7000000000000002</v>
      </c>
      <c r="L245" s="6" t="s">
        <v>100</v>
      </c>
      <c r="M245" s="19">
        <v>0.029999999999999999</v>
      </c>
      <c r="N245" s="8">
        <v>0.014999999999999999</v>
      </c>
      <c r="O245" s="7">
        <v>56848.360000000001</v>
      </c>
      <c r="P245" s="7">
        <v>109.23</v>
      </c>
      <c r="Q245" s="7">
        <v>0</v>
      </c>
      <c r="R245" s="7">
        <v>62.100000000000001</v>
      </c>
      <c r="S245" s="8">
        <v>0.00040000000000000002</v>
      </c>
      <c r="T245" s="8">
        <v>0.00020000000000000001</v>
      </c>
      <c r="U245" s="8">
        <v>0</v>
      </c>
      <c r="V245" s="52"/>
    </row>
    <row r="246" spans="1:22" ht="12.75">
      <c r="A246" s="52"/>
      <c r="B246" s="6" t="s">
        <v>563</v>
      </c>
      <c r="C246" s="17">
        <v>6390207</v>
      </c>
      <c r="D246" s="18" t="s">
        <v>200</v>
      </c>
      <c r="E246" s="6"/>
      <c r="F246" s="18">
        <v>520023896</v>
      </c>
      <c r="G246" s="6" t="s">
        <v>485</v>
      </c>
      <c r="H246" s="6" t="s">
        <v>564</v>
      </c>
      <c r="I246" s="6" t="s">
        <v>99</v>
      </c>
      <c r="J246" s="6"/>
      <c r="K246" s="17">
        <v>2.2000000000000002</v>
      </c>
      <c r="L246" s="6" t="s">
        <v>100</v>
      </c>
      <c r="M246" s="19">
        <v>0.049500000000000002</v>
      </c>
      <c r="N246" s="8">
        <v>-0.00050000000000000001</v>
      </c>
      <c r="O246" s="7">
        <v>1197493.5700000001</v>
      </c>
      <c r="P246" s="7">
        <v>140.69999999999999</v>
      </c>
      <c r="Q246" s="7">
        <v>0</v>
      </c>
      <c r="R246" s="7">
        <v>1684.8699999999999</v>
      </c>
      <c r="S246" s="8">
        <v>0.0016000000000000001</v>
      </c>
      <c r="T246" s="8">
        <v>0.0054000000000000003</v>
      </c>
      <c r="U246" s="8">
        <v>0.001</v>
      </c>
      <c r="V246" s="52"/>
    </row>
    <row r="247" spans="1:22" ht="12.75">
      <c r="A247" s="52"/>
      <c r="B247" s="6" t="s">
        <v>565</v>
      </c>
      <c r="C247" s="17">
        <v>707740353</v>
      </c>
      <c r="D247" s="18" t="s">
        <v>200</v>
      </c>
      <c r="E247" s="6"/>
      <c r="F247" s="18">
        <v>1154</v>
      </c>
      <c r="G247" s="6" t="s">
        <v>485</v>
      </c>
      <c r="H247" s="6" t="s">
        <v>566</v>
      </c>
      <c r="I247" s="6" t="s">
        <v>99</v>
      </c>
      <c r="J247" s="6"/>
      <c r="K247" s="17">
        <v>0</v>
      </c>
      <c r="L247" s="6" t="s">
        <v>100</v>
      </c>
      <c r="M247" s="19">
        <v>0.067799999999999999</v>
      </c>
      <c r="N247" s="8">
        <v>0</v>
      </c>
      <c r="O247" s="7">
        <v>106743.97</v>
      </c>
      <c r="P247" s="7">
        <v>21.559999999999999</v>
      </c>
      <c r="Q247" s="7">
        <v>0</v>
      </c>
      <c r="R247" s="7">
        <v>23.010000000000002</v>
      </c>
      <c r="S247" s="8">
        <v>0</v>
      </c>
      <c r="T247" s="8">
        <v>0.00010000000000000001</v>
      </c>
      <c r="U247" s="8">
        <v>0</v>
      </c>
      <c r="V247" s="52"/>
    </row>
    <row r="248" spans="1:22" ht="12.75">
      <c r="A248" s="52"/>
      <c r="B248" s="6" t="s">
        <v>567</v>
      </c>
      <c r="C248" s="17">
        <v>1380104</v>
      </c>
      <c r="D248" s="18" t="s">
        <v>200</v>
      </c>
      <c r="E248" s="6"/>
      <c r="F248" s="18">
        <v>520034281</v>
      </c>
      <c r="G248" s="6" t="s">
        <v>374</v>
      </c>
      <c r="H248" s="6" t="s">
        <v>568</v>
      </c>
      <c r="I248" s="6" t="s">
        <v>99</v>
      </c>
      <c r="J248" s="6"/>
      <c r="K248" s="17">
        <v>3.9100000000000001</v>
      </c>
      <c r="L248" s="6" t="s">
        <v>100</v>
      </c>
      <c r="M248" s="19">
        <v>0.062</v>
      </c>
      <c r="N248" s="8">
        <v>0.0693</v>
      </c>
      <c r="O248" s="7">
        <v>198802.78</v>
      </c>
      <c r="P248" s="7">
        <v>123.44</v>
      </c>
      <c r="Q248" s="7">
        <v>0</v>
      </c>
      <c r="R248" s="7">
        <v>245.40000000000001</v>
      </c>
      <c r="S248" s="8">
        <v>0.0016000000000000001</v>
      </c>
      <c r="T248" s="8">
        <v>0.00080000000000000004</v>
      </c>
      <c r="U248" s="8">
        <v>0.00020000000000000001</v>
      </c>
      <c r="V248" s="52"/>
    </row>
    <row r="249" spans="1:22" ht="12.75">
      <c r="A249" s="52"/>
      <c r="B249" s="6" t="s">
        <v>569</v>
      </c>
      <c r="C249" s="17">
        <v>1179134</v>
      </c>
      <c r="D249" s="18" t="s">
        <v>200</v>
      </c>
      <c r="E249" s="6"/>
      <c r="F249" s="18">
        <v>515364891</v>
      </c>
      <c r="G249" s="6" t="s">
        <v>570</v>
      </c>
      <c r="H249" s="6" t="s">
        <v>189</v>
      </c>
      <c r="I249" s="6"/>
      <c r="J249" s="6"/>
      <c r="K249" s="17">
        <v>4.1500000000000004</v>
      </c>
      <c r="L249" s="6" t="s">
        <v>100</v>
      </c>
      <c r="M249" s="19">
        <v>0.015800000000000002</v>
      </c>
      <c r="N249" s="8">
        <v>0.0117</v>
      </c>
      <c r="O249" s="7">
        <v>236550.34</v>
      </c>
      <c r="P249" s="7">
        <v>104.84</v>
      </c>
      <c r="Q249" s="7">
        <v>0</v>
      </c>
      <c r="R249" s="7">
        <v>248</v>
      </c>
      <c r="S249" s="8">
        <v>0.00040000000000000002</v>
      </c>
      <c r="T249" s="8">
        <v>0.00080000000000000004</v>
      </c>
      <c r="U249" s="8">
        <v>0.00020000000000000001</v>
      </c>
      <c r="V249" s="52"/>
    </row>
    <row r="250" spans="1:22" ht="12.75">
      <c r="A250" s="52"/>
      <c r="B250" s="6" t="s">
        <v>571</v>
      </c>
      <c r="C250" s="17">
        <v>11791340</v>
      </c>
      <c r="D250" s="18" t="s">
        <v>200</v>
      </c>
      <c r="E250" s="6"/>
      <c r="F250" s="18">
        <v>515364891</v>
      </c>
      <c r="G250" s="6" t="s">
        <v>570</v>
      </c>
      <c r="H250" s="6" t="s">
        <v>189</v>
      </c>
      <c r="I250" s="6"/>
      <c r="J250" s="6"/>
      <c r="K250" s="17">
        <v>4.1500000000000004</v>
      </c>
      <c r="L250" s="6" t="s">
        <v>100</v>
      </c>
      <c r="M250" s="19">
        <v>0.015800000000000002</v>
      </c>
      <c r="N250" s="8">
        <v>0.00010000000000000001</v>
      </c>
      <c r="O250" s="7">
        <v>642051.98999999999</v>
      </c>
      <c r="P250" s="7">
        <v>103.74</v>
      </c>
      <c r="Q250" s="7">
        <v>0</v>
      </c>
      <c r="R250" s="7">
        <v>666.05999999999995</v>
      </c>
      <c r="S250" s="8">
        <v>0.0011999999999999999</v>
      </c>
      <c r="T250" s="8">
        <v>0.0020999999999999999</v>
      </c>
      <c r="U250" s="8">
        <v>0.00040000000000000002</v>
      </c>
      <c r="V250" s="52"/>
    </row>
    <row r="251" spans="1:22" ht="12.75">
      <c r="A251" s="52"/>
      <c r="B251" s="6" t="s">
        <v>572</v>
      </c>
      <c r="C251" s="17">
        <v>1158518</v>
      </c>
      <c r="D251" s="18" t="s">
        <v>200</v>
      </c>
      <c r="E251" s="6"/>
      <c r="F251" s="18">
        <v>511396046</v>
      </c>
      <c r="G251" s="6" t="s">
        <v>429</v>
      </c>
      <c r="H251" s="6" t="s">
        <v>189</v>
      </c>
      <c r="I251" s="6"/>
      <c r="J251" s="6"/>
      <c r="K251" s="17">
        <v>3.0800000000000001</v>
      </c>
      <c r="L251" s="6" t="s">
        <v>100</v>
      </c>
      <c r="M251" s="19">
        <v>0.050500000000000003</v>
      </c>
      <c r="N251" s="8">
        <v>0.018800000000000001</v>
      </c>
      <c r="O251" s="7">
        <v>365553</v>
      </c>
      <c r="P251" s="7">
        <v>114.52</v>
      </c>
      <c r="Q251" s="7">
        <v>0</v>
      </c>
      <c r="R251" s="7">
        <v>418.63</v>
      </c>
      <c r="S251" s="8">
        <v>0.0020999999999999999</v>
      </c>
      <c r="T251" s="8">
        <v>0.0012999999999999999</v>
      </c>
      <c r="U251" s="8">
        <v>0.00029999999999999997</v>
      </c>
      <c r="V251" s="52"/>
    </row>
    <row r="252" spans="1:22" ht="12.75">
      <c r="A252" s="52"/>
      <c r="B252" s="6" t="s">
        <v>573</v>
      </c>
      <c r="C252" s="17">
        <v>1160506</v>
      </c>
      <c r="D252" s="18" t="s">
        <v>200</v>
      </c>
      <c r="E252" s="6"/>
      <c r="F252" s="18">
        <v>513605519</v>
      </c>
      <c r="G252" s="6" t="s">
        <v>403</v>
      </c>
      <c r="H252" s="6" t="s">
        <v>189</v>
      </c>
      <c r="I252" s="6"/>
      <c r="J252" s="6"/>
      <c r="K252" s="17">
        <v>3.4700000000000002</v>
      </c>
      <c r="L252" s="6" t="s">
        <v>100</v>
      </c>
      <c r="M252" s="19">
        <v>0.0235</v>
      </c>
      <c r="N252" s="8">
        <v>0.0054000000000000003</v>
      </c>
      <c r="O252" s="7">
        <v>73902.860000000001</v>
      </c>
      <c r="P252" s="7">
        <v>110.09999999999999</v>
      </c>
      <c r="Q252" s="7">
        <v>0</v>
      </c>
      <c r="R252" s="7">
        <v>81.370000000000005</v>
      </c>
      <c r="S252" s="8">
        <v>0.00059999999999999995</v>
      </c>
      <c r="T252" s="8">
        <v>0.00029999999999999997</v>
      </c>
      <c r="U252" s="8">
        <v>0</v>
      </c>
      <c r="V252" s="52"/>
    </row>
    <row r="253" spans="1:22" ht="12.75">
      <c r="A253" s="52"/>
      <c r="B253" s="6" t="s">
        <v>574</v>
      </c>
      <c r="C253" s="17">
        <v>47301640</v>
      </c>
      <c r="D253" s="18" t="s">
        <v>200</v>
      </c>
      <c r="E253" s="6"/>
      <c r="F253" s="18">
        <v>520039660</v>
      </c>
      <c r="G253" s="6" t="s">
        <v>403</v>
      </c>
      <c r="H253" s="6" t="s">
        <v>189</v>
      </c>
      <c r="I253" s="6"/>
      <c r="J253" s="6"/>
      <c r="K253" s="17">
        <v>1.8600000000000001</v>
      </c>
      <c r="L253" s="6" t="s">
        <v>100</v>
      </c>
      <c r="M253" s="19">
        <v>0.050000000000000003</v>
      </c>
      <c r="N253" s="8">
        <v>-0.0016000000000000001</v>
      </c>
      <c r="O253" s="7">
        <v>87780.669999999998</v>
      </c>
      <c r="P253" s="7">
        <v>117.2</v>
      </c>
      <c r="Q253" s="7">
        <v>0</v>
      </c>
      <c r="R253" s="7">
        <v>102.88</v>
      </c>
      <c r="S253" s="8">
        <v>0.00050000000000000001</v>
      </c>
      <c r="T253" s="8">
        <v>0.00029999999999999997</v>
      </c>
      <c r="U253" s="8">
        <v>0.00010000000000000001</v>
      </c>
      <c r="V253" s="52"/>
    </row>
    <row r="254" spans="1:22" ht="12.75">
      <c r="A254" s="52"/>
      <c r="B254" s="6" t="s">
        <v>575</v>
      </c>
      <c r="C254" s="17">
        <v>1155928</v>
      </c>
      <c r="D254" s="18" t="s">
        <v>200</v>
      </c>
      <c r="E254" s="6"/>
      <c r="F254" s="18">
        <v>515327120</v>
      </c>
      <c r="G254" s="6" t="s">
        <v>339</v>
      </c>
      <c r="H254" s="6" t="s">
        <v>189</v>
      </c>
      <c r="I254" s="6"/>
      <c r="J254" s="6"/>
      <c r="K254" s="17">
        <v>4.7300000000000004</v>
      </c>
      <c r="L254" s="6" t="s">
        <v>100</v>
      </c>
      <c r="M254" s="19">
        <v>0.0275</v>
      </c>
      <c r="N254" s="8">
        <v>0.0044999999999999997</v>
      </c>
      <c r="O254" s="7">
        <v>26671.029999999999</v>
      </c>
      <c r="P254" s="7">
        <v>115.41</v>
      </c>
      <c r="Q254" s="7">
        <v>0</v>
      </c>
      <c r="R254" s="7">
        <v>30.780000000000001</v>
      </c>
      <c r="S254" s="8">
        <v>0.00010000000000000001</v>
      </c>
      <c r="T254" s="8">
        <v>0.00010000000000000001</v>
      </c>
      <c r="U254" s="8">
        <v>0</v>
      </c>
      <c r="V254" s="52"/>
    </row>
    <row r="255" spans="1:22" ht="12.75">
      <c r="A255" s="52"/>
      <c r="B255" s="6" t="s">
        <v>576</v>
      </c>
      <c r="C255" s="17">
        <v>1140581</v>
      </c>
      <c r="D255" s="18" t="s">
        <v>200</v>
      </c>
      <c r="E255" s="6"/>
      <c r="F255" s="18">
        <v>515327120</v>
      </c>
      <c r="G255" s="6" t="s">
        <v>339</v>
      </c>
      <c r="H255" s="6" t="s">
        <v>189</v>
      </c>
      <c r="I255" s="6"/>
      <c r="J255" s="6"/>
      <c r="K255" s="17">
        <v>0.97999999999999998</v>
      </c>
      <c r="L255" s="6" t="s">
        <v>100</v>
      </c>
      <c r="M255" s="19">
        <v>0.021000000000000001</v>
      </c>
      <c r="N255" s="8">
        <v>-0.020299999999999999</v>
      </c>
      <c r="O255" s="7">
        <v>11273.860000000001</v>
      </c>
      <c r="P255" s="7">
        <v>109.39</v>
      </c>
      <c r="Q255" s="7">
        <v>0.59999999999999998</v>
      </c>
      <c r="R255" s="7">
        <v>12.93</v>
      </c>
      <c r="S255" s="8">
        <v>0.00010000000000000001</v>
      </c>
      <c r="T255" s="8">
        <v>0</v>
      </c>
      <c r="U255" s="8">
        <v>0</v>
      </c>
      <c r="V255" s="52"/>
    </row>
    <row r="256" spans="1:22" ht="12.75">
      <c r="A256" s="52"/>
      <c r="B256" s="6" t="s">
        <v>577</v>
      </c>
      <c r="C256" s="17">
        <v>11776580</v>
      </c>
      <c r="D256" s="18" t="s">
        <v>200</v>
      </c>
      <c r="E256" s="6"/>
      <c r="F256" s="18">
        <v>515327120</v>
      </c>
      <c r="G256" s="6" t="s">
        <v>339</v>
      </c>
      <c r="H256" s="6" t="s">
        <v>189</v>
      </c>
      <c r="I256" s="6"/>
      <c r="J256" s="6"/>
      <c r="K256" s="17">
        <v>6.6500000000000004</v>
      </c>
      <c r="L256" s="6" t="s">
        <v>100</v>
      </c>
      <c r="M256" s="19">
        <v>0.0085000000000000006</v>
      </c>
      <c r="N256" s="8">
        <v>0.00010000000000000001</v>
      </c>
      <c r="O256" s="7">
        <v>535043.31999999995</v>
      </c>
      <c r="P256" s="7">
        <v>97.180000000000007</v>
      </c>
      <c r="Q256" s="7">
        <v>0</v>
      </c>
      <c r="R256" s="7">
        <v>519.96000000000004</v>
      </c>
      <c r="S256" s="8">
        <v>0.0018</v>
      </c>
      <c r="T256" s="8">
        <v>0.0016999999999999999</v>
      </c>
      <c r="U256" s="8">
        <v>0.00029999999999999997</v>
      </c>
      <c r="V256" s="52"/>
    </row>
    <row r="257" spans="1:22" ht="12.75">
      <c r="A257" s="52"/>
      <c r="B257" s="6" t="s">
        <v>578</v>
      </c>
      <c r="C257" s="17">
        <v>1169531</v>
      </c>
      <c r="D257" s="18" t="s">
        <v>200</v>
      </c>
      <c r="E257" s="6"/>
      <c r="F257" s="18">
        <v>516167343</v>
      </c>
      <c r="G257" s="6" t="s">
        <v>570</v>
      </c>
      <c r="H257" s="6" t="s">
        <v>189</v>
      </c>
      <c r="I257" s="6"/>
      <c r="J257" s="6"/>
      <c r="K257" s="17">
        <v>3.6600000000000001</v>
      </c>
      <c r="L257" s="6" t="s">
        <v>100</v>
      </c>
      <c r="M257" s="19">
        <v>0.016400000000000001</v>
      </c>
      <c r="N257" s="8">
        <v>0.0063</v>
      </c>
      <c r="O257" s="7">
        <v>275965.15999999997</v>
      </c>
      <c r="P257" s="7">
        <v>107.58</v>
      </c>
      <c r="Q257" s="7">
        <v>0</v>
      </c>
      <c r="R257" s="7">
        <v>296.88</v>
      </c>
      <c r="S257" s="8">
        <v>0.001</v>
      </c>
      <c r="T257" s="8">
        <v>0.00089999999999999998</v>
      </c>
      <c r="U257" s="8">
        <v>0.00020000000000000001</v>
      </c>
      <c r="V257" s="52"/>
    </row>
    <row r="258" spans="1:22" ht="12.75">
      <c r="A258" s="52"/>
      <c r="B258" s="6" t="s">
        <v>579</v>
      </c>
      <c r="C258" s="17">
        <v>1179340</v>
      </c>
      <c r="D258" s="18" t="s">
        <v>200</v>
      </c>
      <c r="E258" s="6"/>
      <c r="F258" s="18">
        <v>514599943</v>
      </c>
      <c r="G258" s="6" t="s">
        <v>570</v>
      </c>
      <c r="H258" s="6" t="s">
        <v>189</v>
      </c>
      <c r="I258" s="6"/>
      <c r="J258" s="6"/>
      <c r="K258" s="17">
        <v>4.1600000000000001</v>
      </c>
      <c r="L258" s="6" t="s">
        <v>100</v>
      </c>
      <c r="M258" s="19">
        <v>0.014800000000000001</v>
      </c>
      <c r="N258" s="8">
        <v>0.0115</v>
      </c>
      <c r="O258" s="7">
        <v>743041.88</v>
      </c>
      <c r="P258" s="7">
        <v>104</v>
      </c>
      <c r="Q258" s="7">
        <v>0</v>
      </c>
      <c r="R258" s="7">
        <v>772.75999999999999</v>
      </c>
      <c r="S258" s="8">
        <v>0.0019</v>
      </c>
      <c r="T258" s="8">
        <v>0.0025000000000000001</v>
      </c>
      <c r="U258" s="8">
        <v>0.00050000000000000001</v>
      </c>
      <c r="V258" s="52"/>
    </row>
    <row r="259" spans="1:22" ht="12.75">
      <c r="A259" s="52"/>
      <c r="B259" s="6" t="s">
        <v>580</v>
      </c>
      <c r="C259" s="17">
        <v>4210175</v>
      </c>
      <c r="D259" s="18" t="s">
        <v>200</v>
      </c>
      <c r="E259" s="6"/>
      <c r="F259" s="18">
        <v>520039074</v>
      </c>
      <c r="G259" s="6" t="s">
        <v>403</v>
      </c>
      <c r="H259" s="6" t="s">
        <v>189</v>
      </c>
      <c r="I259" s="6"/>
      <c r="J259" s="6"/>
      <c r="K259" s="17">
        <v>2.3599999999999999</v>
      </c>
      <c r="L259" s="6" t="s">
        <v>100</v>
      </c>
      <c r="M259" s="19">
        <v>0.017999999999999999</v>
      </c>
      <c r="N259" s="8">
        <v>-0.0015</v>
      </c>
      <c r="O259" s="7">
        <v>49742.309999999998</v>
      </c>
      <c r="P259" s="7">
        <v>109.05</v>
      </c>
      <c r="Q259" s="7">
        <v>0</v>
      </c>
      <c r="R259" s="7">
        <v>54.240000000000002</v>
      </c>
      <c r="S259" s="8">
        <v>0.00059999999999999995</v>
      </c>
      <c r="T259" s="8">
        <v>0.00020000000000000001</v>
      </c>
      <c r="U259" s="8">
        <v>0</v>
      </c>
      <c r="V259" s="52"/>
    </row>
    <row r="260" spans="1:22" ht="12.75">
      <c r="A260" s="52"/>
      <c r="B260" s="6" t="s">
        <v>581</v>
      </c>
      <c r="C260" s="17">
        <v>1183730</v>
      </c>
      <c r="D260" s="18" t="s">
        <v>200</v>
      </c>
      <c r="E260" s="6"/>
      <c r="F260" s="18">
        <v>516046307</v>
      </c>
      <c r="G260" s="6" t="s">
        <v>570</v>
      </c>
      <c r="H260" s="6" t="s">
        <v>189</v>
      </c>
      <c r="I260" s="6"/>
      <c r="J260" s="6"/>
      <c r="K260" s="17">
        <v>4.1699999999999999</v>
      </c>
      <c r="L260" s="6" t="s">
        <v>100</v>
      </c>
      <c r="M260" s="19">
        <v>0.023</v>
      </c>
      <c r="N260" s="8">
        <v>0.0263</v>
      </c>
      <c r="O260" s="7">
        <v>84204.479999999996</v>
      </c>
      <c r="P260" s="7">
        <v>100</v>
      </c>
      <c r="Q260" s="7">
        <v>0</v>
      </c>
      <c r="R260" s="7">
        <v>84.200000000000003</v>
      </c>
      <c r="S260" s="8">
        <v>0.00029999999999999997</v>
      </c>
      <c r="T260" s="8">
        <v>0.00029999999999999997</v>
      </c>
      <c r="U260" s="8">
        <v>0.00010000000000000001</v>
      </c>
      <c r="V260" s="52"/>
    </row>
    <row r="261" spans="1:22" ht="12.75">
      <c r="A261" s="52"/>
      <c r="B261" s="6" t="s">
        <v>582</v>
      </c>
      <c r="C261" s="17">
        <v>7560048</v>
      </c>
      <c r="D261" s="18" t="s">
        <v>200</v>
      </c>
      <c r="E261" s="6"/>
      <c r="F261" s="18">
        <v>520029315</v>
      </c>
      <c r="G261" s="6" t="s">
        <v>341</v>
      </c>
      <c r="H261" s="6" t="s">
        <v>189</v>
      </c>
      <c r="I261" s="6"/>
      <c r="J261" s="6"/>
      <c r="K261" s="17">
        <v>1.6799999999999999</v>
      </c>
      <c r="L261" s="6" t="s">
        <v>100</v>
      </c>
      <c r="M261" s="19">
        <v>0.055</v>
      </c>
      <c r="N261" s="8">
        <v>0.93240000000000001</v>
      </c>
      <c r="O261" s="7">
        <v>12481.07</v>
      </c>
      <c r="P261" s="7">
        <v>54.93</v>
      </c>
      <c r="Q261" s="7">
        <v>0</v>
      </c>
      <c r="R261" s="7">
        <v>6.8600000000000003</v>
      </c>
      <c r="S261" s="8">
        <v>0.00010000000000000001</v>
      </c>
      <c r="T261" s="8">
        <v>0</v>
      </c>
      <c r="U261" s="8">
        <v>0</v>
      </c>
      <c r="V261" s="52"/>
    </row>
    <row r="262" spans="1:22" ht="12.75">
      <c r="A262" s="52"/>
      <c r="B262" s="6" t="s">
        <v>583</v>
      </c>
      <c r="C262" s="17">
        <v>1109503</v>
      </c>
      <c r="D262" s="18" t="s">
        <v>200</v>
      </c>
      <c r="E262" s="6"/>
      <c r="F262" s="18">
        <v>1476</v>
      </c>
      <c r="G262" s="6" t="s">
        <v>403</v>
      </c>
      <c r="H262" s="6" t="s">
        <v>189</v>
      </c>
      <c r="I262" s="6"/>
      <c r="J262" s="6"/>
      <c r="K262" s="17">
        <v>0.31</v>
      </c>
      <c r="L262" s="6" t="s">
        <v>100</v>
      </c>
      <c r="M262" s="19">
        <v>0.069000000000000006</v>
      </c>
      <c r="N262" s="8">
        <v>-0.99990000000000001</v>
      </c>
      <c r="O262" s="7">
        <v>75340.960000000006</v>
      </c>
      <c r="P262" s="7">
        <v>18.579999999999998</v>
      </c>
      <c r="Q262" s="7">
        <v>0</v>
      </c>
      <c r="R262" s="7">
        <v>14</v>
      </c>
      <c r="S262" s="8">
        <v>0.00040000000000000002</v>
      </c>
      <c r="T262" s="8">
        <v>0</v>
      </c>
      <c r="U262" s="8">
        <v>0</v>
      </c>
      <c r="V262" s="52"/>
    </row>
    <row r="263" spans="1:22" ht="12.75">
      <c r="A263" s="52"/>
      <c r="B263" s="6" t="s">
        <v>584</v>
      </c>
      <c r="C263" s="17">
        <v>1109495</v>
      </c>
      <c r="D263" s="18" t="s">
        <v>200</v>
      </c>
      <c r="E263" s="6"/>
      <c r="F263" s="18">
        <v>1476</v>
      </c>
      <c r="G263" s="6" t="s">
        <v>403</v>
      </c>
      <c r="H263" s="6" t="s">
        <v>189</v>
      </c>
      <c r="I263" s="6"/>
      <c r="J263" s="6"/>
      <c r="K263" s="17">
        <v>0.29999999999999999</v>
      </c>
      <c r="L263" s="6" t="s">
        <v>100</v>
      </c>
      <c r="M263" s="19">
        <v>0.059999999999999998</v>
      </c>
      <c r="N263" s="8">
        <v>-0.99990000000000001</v>
      </c>
      <c r="O263" s="7">
        <v>35247.110000000001</v>
      </c>
      <c r="P263" s="7">
        <v>18</v>
      </c>
      <c r="Q263" s="7">
        <v>0</v>
      </c>
      <c r="R263" s="7">
        <v>6.3399999999999999</v>
      </c>
      <c r="S263" s="8">
        <v>0.00029999999999999997</v>
      </c>
      <c r="T263" s="8">
        <v>0</v>
      </c>
      <c r="U263" s="8">
        <v>0</v>
      </c>
      <c r="V263" s="52"/>
    </row>
    <row r="264" spans="1:22" ht="12.75">
      <c r="A264" s="52"/>
      <c r="B264" s="6" t="s">
        <v>585</v>
      </c>
      <c r="C264" s="17">
        <v>7300171</v>
      </c>
      <c r="D264" s="18" t="s">
        <v>200</v>
      </c>
      <c r="E264" s="6"/>
      <c r="F264" s="18">
        <v>520025586</v>
      </c>
      <c r="G264" s="6" t="s">
        <v>485</v>
      </c>
      <c r="H264" s="6" t="s">
        <v>189</v>
      </c>
      <c r="I264" s="6"/>
      <c r="J264" s="6"/>
      <c r="K264" s="17">
        <v>4.1299999999999999</v>
      </c>
      <c r="L264" s="6" t="s">
        <v>100</v>
      </c>
      <c r="M264" s="19">
        <v>0.036999999999999998</v>
      </c>
      <c r="N264" s="8">
        <v>0.015400000000000001</v>
      </c>
      <c r="O264" s="7">
        <v>677235.66000000003</v>
      </c>
      <c r="P264" s="7">
        <v>114.11</v>
      </c>
      <c r="Q264" s="7">
        <v>0</v>
      </c>
      <c r="R264" s="7">
        <v>772.78999999999996</v>
      </c>
      <c r="S264" s="8">
        <v>0.00059999999999999995</v>
      </c>
      <c r="T264" s="8">
        <v>0.0025000000000000001</v>
      </c>
      <c r="U264" s="8">
        <v>0.00050000000000000001</v>
      </c>
      <c r="V264" s="52"/>
    </row>
    <row r="265" spans="1:22" ht="12.75">
      <c r="A265" s="52"/>
      <c r="B265" s="6" t="s">
        <v>586</v>
      </c>
      <c r="C265" s="17">
        <v>1105535</v>
      </c>
      <c r="D265" s="18" t="s">
        <v>200</v>
      </c>
      <c r="E265" s="6"/>
      <c r="F265" s="18">
        <v>1154</v>
      </c>
      <c r="G265" s="6" t="s">
        <v>485</v>
      </c>
      <c r="H265" s="6" t="s">
        <v>189</v>
      </c>
      <c r="I265" s="6"/>
      <c r="J265" s="6"/>
      <c r="K265" s="17">
        <v>2.75</v>
      </c>
      <c r="L265" s="6" t="s">
        <v>100</v>
      </c>
      <c r="M265" s="19">
        <v>0.063250000000000001</v>
      </c>
      <c r="N265" s="8">
        <v>1.4946999999999999</v>
      </c>
      <c r="O265" s="7">
        <v>150765.92000000001</v>
      </c>
      <c r="P265" s="7">
        <v>13.380000000000001</v>
      </c>
      <c r="Q265" s="7">
        <v>0</v>
      </c>
      <c r="R265" s="7">
        <v>20.170000000000002</v>
      </c>
      <c r="S265" s="8">
        <v>0.00089999999999999998</v>
      </c>
      <c r="T265" s="8">
        <v>0.00010000000000000001</v>
      </c>
      <c r="U265" s="8">
        <v>0</v>
      </c>
      <c r="V265" s="52"/>
    </row>
    <row r="266" spans="1:22" ht="12.75">
      <c r="A266" s="52"/>
      <c r="B266" s="6" t="s">
        <v>587</v>
      </c>
      <c r="C266" s="17">
        <v>1113034</v>
      </c>
      <c r="D266" s="18" t="s">
        <v>200</v>
      </c>
      <c r="E266" s="6"/>
      <c r="F266" s="18">
        <v>1154</v>
      </c>
      <c r="G266" s="6" t="s">
        <v>485</v>
      </c>
      <c r="H266" s="6" t="s">
        <v>189</v>
      </c>
      <c r="I266" s="6"/>
      <c r="J266" s="6"/>
      <c r="K266" s="17">
        <v>2.75</v>
      </c>
      <c r="L266" s="6" t="s">
        <v>100</v>
      </c>
      <c r="M266" s="19">
        <v>0.067750000000000005</v>
      </c>
      <c r="N266" s="8">
        <v>1.0968</v>
      </c>
      <c r="O266" s="7">
        <v>981913.44999999995</v>
      </c>
      <c r="P266" s="7">
        <v>21.559999999999999</v>
      </c>
      <c r="Q266" s="7">
        <v>0</v>
      </c>
      <c r="R266" s="7">
        <v>211.69999999999999</v>
      </c>
      <c r="S266" s="8">
        <v>0.0015</v>
      </c>
      <c r="T266" s="8">
        <v>0.00069999999999999999</v>
      </c>
      <c r="U266" s="8">
        <v>0.00010000000000000001</v>
      </c>
      <c r="V266" s="52"/>
    </row>
    <row r="267" spans="1:22" ht="12.75">
      <c r="A267" s="52"/>
      <c r="B267" s="6" t="s">
        <v>588</v>
      </c>
      <c r="C267" s="17">
        <v>1175769</v>
      </c>
      <c r="D267" s="18" t="s">
        <v>200</v>
      </c>
      <c r="E267" s="6"/>
      <c r="F267" s="18">
        <v>516117181</v>
      </c>
      <c r="G267" s="6" t="s">
        <v>339</v>
      </c>
      <c r="H267" s="6" t="s">
        <v>189</v>
      </c>
      <c r="I267" s="6"/>
      <c r="J267" s="6"/>
      <c r="K267" s="17">
        <v>7.46</v>
      </c>
      <c r="L267" s="6" t="s">
        <v>100</v>
      </c>
      <c r="M267" s="19">
        <v>0.0064000000000000003</v>
      </c>
      <c r="N267" s="8">
        <v>0.0057999999999999996</v>
      </c>
      <c r="O267" s="7">
        <v>121735.73</v>
      </c>
      <c r="P267" s="7">
        <v>103.17</v>
      </c>
      <c r="Q267" s="7">
        <v>0</v>
      </c>
      <c r="R267" s="7">
        <v>125.59</v>
      </c>
      <c r="S267" s="8">
        <v>0.00080000000000000004</v>
      </c>
      <c r="T267" s="8">
        <v>0.00040000000000000002</v>
      </c>
      <c r="U267" s="8">
        <v>0.00010000000000000001</v>
      </c>
      <c r="V267" s="52"/>
    </row>
    <row r="268" spans="1:22" ht="12.75">
      <c r="A268" s="52"/>
      <c r="B268" s="6" t="s">
        <v>589</v>
      </c>
      <c r="C268" s="17">
        <v>1143049</v>
      </c>
      <c r="D268" s="18" t="s">
        <v>200</v>
      </c>
      <c r="E268" s="6"/>
      <c r="F268" s="18">
        <v>511519829</v>
      </c>
      <c r="G268" s="6" t="s">
        <v>339</v>
      </c>
      <c r="H268" s="6" t="s">
        <v>189</v>
      </c>
      <c r="I268" s="6"/>
      <c r="J268" s="6"/>
      <c r="K268" s="17">
        <v>2.52</v>
      </c>
      <c r="L268" s="6" t="s">
        <v>100</v>
      </c>
      <c r="M268" s="19">
        <v>0.023</v>
      </c>
      <c r="N268" s="8">
        <v>0.0054000000000000003</v>
      </c>
      <c r="O268" s="7">
        <v>889660.53000000003</v>
      </c>
      <c r="P268" s="7">
        <v>109.84999999999999</v>
      </c>
      <c r="Q268" s="7">
        <v>0</v>
      </c>
      <c r="R268" s="7">
        <v>977.28999999999996</v>
      </c>
      <c r="S268" s="8">
        <v>0.0025000000000000001</v>
      </c>
      <c r="T268" s="8">
        <v>0.0030999999999999999</v>
      </c>
      <c r="U268" s="8">
        <v>0.00059999999999999995</v>
      </c>
      <c r="V268" s="52"/>
    </row>
    <row r="269" spans="1:22" ht="12.75">
      <c r="A269" s="52"/>
      <c r="B269" s="13" t="s">
        <v>213</v>
      </c>
      <c r="C269" s="14"/>
      <c r="D269" s="21"/>
      <c r="E269" s="13"/>
      <c r="F269" s="13"/>
      <c r="G269" s="13"/>
      <c r="H269" s="13"/>
      <c r="I269" s="13"/>
      <c r="J269" s="13"/>
      <c r="K269" s="14">
        <v>3.1099999999999999</v>
      </c>
      <c r="L269" s="13"/>
      <c r="N269" s="16">
        <v>0.031399999999999997</v>
      </c>
      <c r="O269" s="15">
        <v>61480029.159999996</v>
      </c>
      <c r="R269" s="15">
        <v>62036.980000000003</v>
      </c>
      <c r="T269" s="16">
        <v>0.19719999999999999</v>
      </c>
      <c r="U269" s="16">
        <v>0.037999999999999999</v>
      </c>
      <c r="V269" s="52"/>
    </row>
    <row r="270" spans="1:22" ht="12.75">
      <c r="A270" s="52"/>
      <c r="B270" s="6" t="s">
        <v>590</v>
      </c>
      <c r="C270" s="17">
        <v>7480163</v>
      </c>
      <c r="D270" s="18" t="s">
        <v>200</v>
      </c>
      <c r="E270" s="6"/>
      <c r="F270" s="18">
        <v>520029935</v>
      </c>
      <c r="G270" s="6" t="s">
        <v>297</v>
      </c>
      <c r="H270" s="6" t="s">
        <v>98</v>
      </c>
      <c r="I270" s="6" t="s">
        <v>99</v>
      </c>
      <c r="J270" s="6"/>
      <c r="K270" s="17">
        <v>4.3600000000000003</v>
      </c>
      <c r="L270" s="6" t="s">
        <v>100</v>
      </c>
      <c r="M270" s="19">
        <v>0.026800000000000001</v>
      </c>
      <c r="N270" s="8">
        <v>0.0247</v>
      </c>
      <c r="O270" s="7">
        <v>982677.5</v>
      </c>
      <c r="P270" s="7">
        <v>101.73</v>
      </c>
      <c r="Q270" s="7">
        <v>0</v>
      </c>
      <c r="R270" s="7">
        <v>999.67999999999995</v>
      </c>
      <c r="S270" s="8">
        <v>0.00050000000000000001</v>
      </c>
      <c r="T270" s="8">
        <v>0.0032000000000000002</v>
      </c>
      <c r="U270" s="8">
        <v>0.00059999999999999995</v>
      </c>
      <c r="V270" s="52"/>
    </row>
    <row r="271" spans="1:22" ht="12.75">
      <c r="A271" s="52"/>
      <c r="B271" s="6" t="s">
        <v>591</v>
      </c>
      <c r="C271" s="17">
        <v>6040323</v>
      </c>
      <c r="D271" s="18" t="s">
        <v>200</v>
      </c>
      <c r="E271" s="6"/>
      <c r="F271" s="18">
        <v>520018078</v>
      </c>
      <c r="G271" s="6" t="s">
        <v>297</v>
      </c>
      <c r="H271" s="6" t="s">
        <v>98</v>
      </c>
      <c r="I271" s="6" t="s">
        <v>99</v>
      </c>
      <c r="J271" s="6"/>
      <c r="K271" s="17">
        <v>1.96</v>
      </c>
      <c r="L271" s="6" t="s">
        <v>100</v>
      </c>
      <c r="M271" s="19">
        <v>0.030099999999999998</v>
      </c>
      <c r="N271" s="8">
        <v>0.018599999999999998</v>
      </c>
      <c r="O271" s="7">
        <v>327368.75</v>
      </c>
      <c r="P271" s="7">
        <v>102.27</v>
      </c>
      <c r="Q271" s="7">
        <v>0</v>
      </c>
      <c r="R271" s="7">
        <v>334.80000000000001</v>
      </c>
      <c r="S271" s="8">
        <v>0.00029999999999999997</v>
      </c>
      <c r="T271" s="8">
        <v>0.0011000000000000001</v>
      </c>
      <c r="U271" s="8">
        <v>0.00020000000000000001</v>
      </c>
      <c r="V271" s="52"/>
    </row>
    <row r="272" spans="1:22" ht="12.75">
      <c r="A272" s="52"/>
      <c r="B272" s="6" t="s">
        <v>592</v>
      </c>
      <c r="C272" s="17">
        <v>6040422</v>
      </c>
      <c r="D272" s="18" t="s">
        <v>200</v>
      </c>
      <c r="E272" s="6"/>
      <c r="F272" s="18">
        <v>520018078</v>
      </c>
      <c r="G272" s="6" t="s">
        <v>297</v>
      </c>
      <c r="H272" s="6" t="s">
        <v>98</v>
      </c>
      <c r="I272" s="6" t="s">
        <v>99</v>
      </c>
      <c r="J272" s="6"/>
      <c r="K272" s="17">
        <v>1.8899999999999999</v>
      </c>
      <c r="L272" s="6" t="s">
        <v>100</v>
      </c>
      <c r="M272" s="19">
        <v>0.020199999999999999</v>
      </c>
      <c r="N272" s="8">
        <v>0.019</v>
      </c>
      <c r="O272" s="7">
        <v>1467171.54</v>
      </c>
      <c r="P272" s="7">
        <v>100.40000000000001</v>
      </c>
      <c r="Q272" s="7">
        <v>0</v>
      </c>
      <c r="R272" s="7">
        <v>1473.04</v>
      </c>
      <c r="S272" s="8">
        <v>0.00089999999999999998</v>
      </c>
      <c r="T272" s="8">
        <v>0.0047000000000000002</v>
      </c>
      <c r="U272" s="8">
        <v>0.00089999999999999998</v>
      </c>
      <c r="V272" s="52"/>
    </row>
    <row r="273" spans="1:22" ht="12.75">
      <c r="A273" s="52"/>
      <c r="B273" s="6" t="s">
        <v>593</v>
      </c>
      <c r="C273" s="17">
        <v>6040604</v>
      </c>
      <c r="D273" s="18" t="s">
        <v>200</v>
      </c>
      <c r="E273" s="6"/>
      <c r="F273" s="18">
        <v>520018078</v>
      </c>
      <c r="G273" s="6" t="s">
        <v>297</v>
      </c>
      <c r="H273" s="6" t="s">
        <v>98</v>
      </c>
      <c r="I273" s="6" t="s">
        <v>99</v>
      </c>
      <c r="J273" s="6"/>
      <c r="K273" s="17">
        <v>5.4199999999999999</v>
      </c>
      <c r="L273" s="6" t="s">
        <v>100</v>
      </c>
      <c r="M273" s="19">
        <v>0.0276</v>
      </c>
      <c r="N273" s="8">
        <v>0.026599999999999999</v>
      </c>
      <c r="O273" s="7">
        <v>1567722.6200000001</v>
      </c>
      <c r="P273" s="7">
        <v>100.66</v>
      </c>
      <c r="Q273" s="7">
        <v>0</v>
      </c>
      <c r="R273" s="7">
        <v>1578.0699999999999</v>
      </c>
      <c r="S273" s="8">
        <v>0.0011999999999999999</v>
      </c>
      <c r="T273" s="8">
        <v>0.0050000000000000001</v>
      </c>
      <c r="U273" s="8">
        <v>0.001</v>
      </c>
      <c r="V273" s="52"/>
    </row>
    <row r="274" spans="1:22" ht="12.75">
      <c r="A274" s="52"/>
      <c r="B274" s="6" t="s">
        <v>594</v>
      </c>
      <c r="C274" s="17">
        <v>2310456</v>
      </c>
      <c r="D274" s="18" t="s">
        <v>200</v>
      </c>
      <c r="E274" s="6"/>
      <c r="F274" s="18">
        <v>520032046</v>
      </c>
      <c r="G274" s="6" t="s">
        <v>297</v>
      </c>
      <c r="H274" s="6" t="s">
        <v>309</v>
      </c>
      <c r="I274" s="6" t="s">
        <v>310</v>
      </c>
      <c r="J274" s="6"/>
      <c r="K274" s="17">
        <v>2.3999999999999999</v>
      </c>
      <c r="L274" s="6" t="s">
        <v>100</v>
      </c>
      <c r="M274" s="19">
        <v>0.0109</v>
      </c>
      <c r="N274" s="8">
        <v>0.019099999999999999</v>
      </c>
      <c r="O274" s="7">
        <v>301369.78999999998</v>
      </c>
      <c r="P274" s="7">
        <v>98.680000000000007</v>
      </c>
      <c r="Q274" s="7">
        <v>0</v>
      </c>
      <c r="R274" s="7">
        <v>297.38999999999999</v>
      </c>
      <c r="S274" s="8">
        <v>0.00040000000000000002</v>
      </c>
      <c r="T274" s="8">
        <v>0.00089999999999999998</v>
      </c>
      <c r="U274" s="8">
        <v>0.00020000000000000001</v>
      </c>
      <c r="V274" s="52"/>
    </row>
    <row r="275" spans="1:22" ht="12.75">
      <c r="A275" s="52"/>
      <c r="B275" s="6" t="s">
        <v>595</v>
      </c>
      <c r="C275" s="17">
        <v>2310167</v>
      </c>
      <c r="D275" s="18" t="s">
        <v>200</v>
      </c>
      <c r="E275" s="6"/>
      <c r="F275" s="18">
        <v>520032046</v>
      </c>
      <c r="G275" s="6" t="s">
        <v>297</v>
      </c>
      <c r="H275" s="6" t="s">
        <v>98</v>
      </c>
      <c r="I275" s="6" t="s">
        <v>99</v>
      </c>
      <c r="J275" s="6"/>
      <c r="K275" s="17">
        <v>3.02</v>
      </c>
      <c r="L275" s="6" t="s">
        <v>100</v>
      </c>
      <c r="M275" s="19">
        <v>0.0298</v>
      </c>
      <c r="N275" s="8">
        <v>0.021499999999999998</v>
      </c>
      <c r="O275" s="7">
        <v>1612084.3999999999</v>
      </c>
      <c r="P275" s="7">
        <v>104.95999999999999</v>
      </c>
      <c r="Q275" s="7">
        <v>0</v>
      </c>
      <c r="R275" s="7">
        <v>1692.04</v>
      </c>
      <c r="S275" s="8">
        <v>0.00059999999999999995</v>
      </c>
      <c r="T275" s="8">
        <v>0.0054000000000000003</v>
      </c>
      <c r="U275" s="8">
        <v>0.001</v>
      </c>
      <c r="V275" s="52"/>
    </row>
    <row r="276" spans="1:22" ht="12.75">
      <c r="A276" s="52"/>
      <c r="B276" s="6" t="s">
        <v>596</v>
      </c>
      <c r="C276" s="17">
        <v>2310175</v>
      </c>
      <c r="D276" s="18" t="s">
        <v>200</v>
      </c>
      <c r="E276" s="6"/>
      <c r="F276" s="18">
        <v>520032046</v>
      </c>
      <c r="G276" s="6" t="s">
        <v>297</v>
      </c>
      <c r="H276" s="6" t="s">
        <v>98</v>
      </c>
      <c r="I276" s="6" t="s">
        <v>99</v>
      </c>
      <c r="J276" s="6"/>
      <c r="K276" s="17">
        <v>0.17999999999999999</v>
      </c>
      <c r="L276" s="6" t="s">
        <v>100</v>
      </c>
      <c r="M276" s="19">
        <v>0.0247</v>
      </c>
      <c r="N276" s="8">
        <v>0.0032000000000000002</v>
      </c>
      <c r="O276" s="7">
        <v>149789.25</v>
      </c>
      <c r="P276" s="7">
        <v>102.41</v>
      </c>
      <c r="Q276" s="7">
        <v>0</v>
      </c>
      <c r="R276" s="7">
        <v>153.40000000000001</v>
      </c>
      <c r="S276" s="8">
        <v>4.4969999999999998E-05</v>
      </c>
      <c r="T276" s="8">
        <v>0.00050000000000000001</v>
      </c>
      <c r="U276" s="8">
        <v>0.00010000000000000001</v>
      </c>
      <c r="V276" s="52"/>
    </row>
    <row r="277" spans="1:22" ht="12.75">
      <c r="A277" s="52"/>
      <c r="B277" s="6" t="s">
        <v>597</v>
      </c>
      <c r="C277" s="17">
        <v>1143585</v>
      </c>
      <c r="D277" s="18" t="s">
        <v>200</v>
      </c>
      <c r="E277" s="6"/>
      <c r="F277" s="18">
        <v>520017393</v>
      </c>
      <c r="G277" s="6" t="s">
        <v>339</v>
      </c>
      <c r="H277" s="6" t="s">
        <v>98</v>
      </c>
      <c r="I277" s="6" t="s">
        <v>99</v>
      </c>
      <c r="J277" s="6"/>
      <c r="K277" s="17">
        <v>3.1499999999999999</v>
      </c>
      <c r="L277" s="6" t="s">
        <v>100</v>
      </c>
      <c r="M277" s="19">
        <v>0.0144</v>
      </c>
      <c r="N277" s="8">
        <v>0.020500000000000001</v>
      </c>
      <c r="O277" s="7">
        <v>470457.75</v>
      </c>
      <c r="P277" s="7">
        <v>98.129999999999995</v>
      </c>
      <c r="Q277" s="7">
        <v>0</v>
      </c>
      <c r="R277" s="7">
        <v>461.66000000000002</v>
      </c>
      <c r="S277" s="8">
        <v>0.00080000000000000004</v>
      </c>
      <c r="T277" s="8">
        <v>0.0015</v>
      </c>
      <c r="U277" s="8">
        <v>0.00029999999999999997</v>
      </c>
      <c r="V277" s="52"/>
    </row>
    <row r="278" spans="1:22" ht="12.75">
      <c r="A278" s="52"/>
      <c r="B278" s="6" t="s">
        <v>598</v>
      </c>
      <c r="C278" s="17">
        <v>6620488</v>
      </c>
      <c r="D278" s="18" t="s">
        <v>200</v>
      </c>
      <c r="E278" s="6"/>
      <c r="F278" s="18">
        <v>520000118</v>
      </c>
      <c r="G278" s="6" t="s">
        <v>297</v>
      </c>
      <c r="H278" s="6" t="s">
        <v>98</v>
      </c>
      <c r="I278" s="6" t="s">
        <v>99</v>
      </c>
      <c r="J278" s="6"/>
      <c r="K278" s="17">
        <v>4.8099999999999996</v>
      </c>
      <c r="L278" s="6" t="s">
        <v>100</v>
      </c>
      <c r="M278" s="19">
        <v>0.025000000000000001</v>
      </c>
      <c r="N278" s="8">
        <v>0.025600000000000001</v>
      </c>
      <c r="O278" s="7">
        <v>1735692.8999999999</v>
      </c>
      <c r="P278" s="7">
        <v>100.45999999999999</v>
      </c>
      <c r="Q278" s="7">
        <v>0</v>
      </c>
      <c r="R278" s="7">
        <v>1743.6800000000001</v>
      </c>
      <c r="S278" s="8">
        <v>0.00050000000000000001</v>
      </c>
      <c r="T278" s="8">
        <v>0.0054999999999999997</v>
      </c>
      <c r="U278" s="8">
        <v>0.0011000000000000001</v>
      </c>
      <c r="V278" s="52"/>
    </row>
    <row r="279" spans="1:22" ht="12.75">
      <c r="A279" s="52"/>
      <c r="B279" s="6" t="s">
        <v>599</v>
      </c>
      <c r="C279" s="17">
        <v>6910137</v>
      </c>
      <c r="D279" s="18" t="s">
        <v>200</v>
      </c>
      <c r="E279" s="6"/>
      <c r="F279" s="18">
        <v>520007030</v>
      </c>
      <c r="G279" s="6" t="s">
        <v>297</v>
      </c>
      <c r="H279" s="6" t="s">
        <v>336</v>
      </c>
      <c r="I279" s="6" t="s">
        <v>99</v>
      </c>
      <c r="J279" s="6"/>
      <c r="K279" s="17">
        <v>0.19</v>
      </c>
      <c r="L279" s="6" t="s">
        <v>100</v>
      </c>
      <c r="M279" s="19">
        <v>0.064000000000000001</v>
      </c>
      <c r="N279" s="8">
        <v>0.0066</v>
      </c>
      <c r="O279" s="7">
        <v>1157.6700000000001</v>
      </c>
      <c r="P279" s="7">
        <v>103.06999999999999</v>
      </c>
      <c r="Q279" s="7">
        <v>0</v>
      </c>
      <c r="R279" s="7">
        <v>1.19</v>
      </c>
      <c r="S279" s="8">
        <v>1.4229999999999999E-05</v>
      </c>
      <c r="T279" s="8">
        <v>0</v>
      </c>
      <c r="U279" s="8">
        <v>0</v>
      </c>
      <c r="V279" s="52"/>
    </row>
    <row r="280" spans="1:22" ht="12.75">
      <c r="A280" s="52"/>
      <c r="B280" s="6" t="s">
        <v>600</v>
      </c>
      <c r="C280" s="17">
        <v>6000202</v>
      </c>
      <c r="D280" s="18" t="s">
        <v>200</v>
      </c>
      <c r="E280" s="6"/>
      <c r="F280" s="18">
        <v>520000472</v>
      </c>
      <c r="G280" s="6" t="s">
        <v>341</v>
      </c>
      <c r="H280" s="6" t="s">
        <v>336</v>
      </c>
      <c r="I280" s="6" t="s">
        <v>99</v>
      </c>
      <c r="J280" s="6"/>
      <c r="K280" s="17">
        <v>1.02</v>
      </c>
      <c r="L280" s="6" t="s">
        <v>100</v>
      </c>
      <c r="M280" s="19">
        <v>0.048000000000000001</v>
      </c>
      <c r="N280" s="8">
        <v>0.012800000000000001</v>
      </c>
      <c r="O280" s="7">
        <v>123.47</v>
      </c>
      <c r="P280" s="7">
        <v>103.44</v>
      </c>
      <c r="Q280" s="7">
        <v>0</v>
      </c>
      <c r="R280" s="7">
        <v>0.13</v>
      </c>
      <c r="S280" s="8">
        <v>8.9999999999999999E-08</v>
      </c>
      <c r="T280" s="8">
        <v>0</v>
      </c>
      <c r="U280" s="8">
        <v>0</v>
      </c>
      <c r="V280" s="52"/>
    </row>
    <row r="281" spans="1:22" ht="12.75">
      <c r="A281" s="52"/>
      <c r="B281" s="6" t="s">
        <v>601</v>
      </c>
      <c r="C281" s="17">
        <v>6000277</v>
      </c>
      <c r="D281" s="18" t="s">
        <v>200</v>
      </c>
      <c r="E281" s="6"/>
      <c r="F281" s="18">
        <v>520000472</v>
      </c>
      <c r="G281" s="6" t="s">
        <v>341</v>
      </c>
      <c r="H281" s="6" t="s">
        <v>336</v>
      </c>
      <c r="I281" s="6" t="s">
        <v>99</v>
      </c>
      <c r="J281" s="6"/>
      <c r="K281" s="17">
        <v>1.9299999999999999</v>
      </c>
      <c r="L281" s="6" t="s">
        <v>100</v>
      </c>
      <c r="M281" s="19">
        <v>0.025499999999999998</v>
      </c>
      <c r="N281" s="8">
        <v>0.016299999999999999</v>
      </c>
      <c r="O281" s="7">
        <v>123178.21000000001</v>
      </c>
      <c r="P281" s="7">
        <v>101.87000000000001</v>
      </c>
      <c r="Q281" s="7">
        <v>0</v>
      </c>
      <c r="R281" s="7">
        <v>125.48</v>
      </c>
      <c r="S281" s="8">
        <v>0.00020000000000000001</v>
      </c>
      <c r="T281" s="8">
        <v>0.00040000000000000002</v>
      </c>
      <c r="U281" s="8">
        <v>0.00010000000000000001</v>
      </c>
      <c r="V281" s="52"/>
    </row>
    <row r="282" spans="1:22" ht="12.75">
      <c r="A282" s="52"/>
      <c r="B282" s="6" t="s">
        <v>602</v>
      </c>
      <c r="C282" s="17">
        <v>1145580</v>
      </c>
      <c r="D282" s="18" t="s">
        <v>200</v>
      </c>
      <c r="E282" s="6"/>
      <c r="F282" s="18">
        <v>513569780</v>
      </c>
      <c r="G282" s="6" t="s">
        <v>339</v>
      </c>
      <c r="H282" s="6" t="s">
        <v>346</v>
      </c>
      <c r="I282" s="6" t="s">
        <v>310</v>
      </c>
      <c r="J282" s="6"/>
      <c r="K282" s="17">
        <v>1.72</v>
      </c>
      <c r="L282" s="6" t="s">
        <v>100</v>
      </c>
      <c r="M282" s="19">
        <v>0.016299999999999999</v>
      </c>
      <c r="N282" s="8">
        <v>0.019699999999999999</v>
      </c>
      <c r="O282" s="7">
        <v>112924.12</v>
      </c>
      <c r="P282" s="7">
        <v>99.840000000000003</v>
      </c>
      <c r="Q282" s="7">
        <v>0</v>
      </c>
      <c r="R282" s="7">
        <v>112.74</v>
      </c>
      <c r="S282" s="8">
        <v>0.00040000000000000002</v>
      </c>
      <c r="T282" s="8">
        <v>0.00040000000000000002</v>
      </c>
      <c r="U282" s="8">
        <v>0.00010000000000000001</v>
      </c>
      <c r="V282" s="52"/>
    </row>
    <row r="283" spans="1:22" ht="12.75">
      <c r="A283" s="52"/>
      <c r="B283" s="6" t="s">
        <v>603</v>
      </c>
      <c r="C283" s="17">
        <v>1138940</v>
      </c>
      <c r="D283" s="18" t="s">
        <v>200</v>
      </c>
      <c r="E283" s="6"/>
      <c r="F283" s="18">
        <v>520043720</v>
      </c>
      <c r="G283" s="6" t="s">
        <v>374</v>
      </c>
      <c r="H283" s="6" t="s">
        <v>346</v>
      </c>
      <c r="I283" s="6" t="s">
        <v>310</v>
      </c>
      <c r="J283" s="6"/>
      <c r="K283" s="17">
        <v>3.8399999999999999</v>
      </c>
      <c r="L283" s="6" t="s">
        <v>100</v>
      </c>
      <c r="M283" s="19">
        <v>0.0275</v>
      </c>
      <c r="N283" s="8">
        <v>0.029499999999999998</v>
      </c>
      <c r="O283" s="7">
        <v>128841.99000000001</v>
      </c>
      <c r="P283" s="7">
        <v>100</v>
      </c>
      <c r="Q283" s="7">
        <v>0</v>
      </c>
      <c r="R283" s="7">
        <v>128.84</v>
      </c>
      <c r="S283" s="8">
        <v>0.0014</v>
      </c>
      <c r="T283" s="8">
        <v>0.00040000000000000002</v>
      </c>
      <c r="U283" s="8">
        <v>0.00010000000000000001</v>
      </c>
      <c r="V283" s="52"/>
    </row>
    <row r="284" spans="1:22" ht="12.75">
      <c r="A284" s="52"/>
      <c r="B284" s="6" t="s">
        <v>604</v>
      </c>
      <c r="C284" s="17">
        <v>1940550</v>
      </c>
      <c r="D284" s="18" t="s">
        <v>200</v>
      </c>
      <c r="E284" s="6"/>
      <c r="F284" s="18">
        <v>520032640</v>
      </c>
      <c r="G284" s="6" t="s">
        <v>297</v>
      </c>
      <c r="H284" s="6" t="s">
        <v>336</v>
      </c>
      <c r="I284" s="6" t="s">
        <v>99</v>
      </c>
      <c r="J284" s="6"/>
      <c r="K284" s="17">
        <v>0.64000000000000001</v>
      </c>
      <c r="L284" s="6" t="s">
        <v>100</v>
      </c>
      <c r="M284" s="19">
        <v>0.065000000000000002</v>
      </c>
      <c r="N284" s="8">
        <v>0.0127</v>
      </c>
      <c r="O284" s="7">
        <v>3834.9899999999998</v>
      </c>
      <c r="P284" s="7">
        <v>108.86</v>
      </c>
      <c r="Q284" s="7">
        <v>0</v>
      </c>
      <c r="R284" s="7">
        <v>4.1699999999999999</v>
      </c>
      <c r="S284" s="8">
        <v>2.533E-05</v>
      </c>
      <c r="T284" s="8">
        <v>0</v>
      </c>
      <c r="U284" s="8">
        <v>0</v>
      </c>
      <c r="V284" s="52"/>
    </row>
    <row r="285" spans="1:22" ht="12.75">
      <c r="A285" s="52"/>
      <c r="B285" s="6" t="s">
        <v>605</v>
      </c>
      <c r="C285" s="17">
        <v>7460421</v>
      </c>
      <c r="D285" s="18" t="s">
        <v>200</v>
      </c>
      <c r="E285" s="6"/>
      <c r="F285" s="18">
        <v>520003781</v>
      </c>
      <c r="G285" s="6" t="s">
        <v>606</v>
      </c>
      <c r="H285" s="6" t="s">
        <v>336</v>
      </c>
      <c r="I285" s="6" t="s">
        <v>99</v>
      </c>
      <c r="J285" s="6"/>
      <c r="K285" s="17">
        <v>8.2699999999999996</v>
      </c>
      <c r="L285" s="6" t="s">
        <v>100</v>
      </c>
      <c r="M285" s="19">
        <v>0.019</v>
      </c>
      <c r="N285" s="8">
        <v>0.030800000000000001</v>
      </c>
      <c r="O285" s="7">
        <v>130911.72</v>
      </c>
      <c r="P285" s="7">
        <v>91.349999999999994</v>
      </c>
      <c r="Q285" s="7">
        <v>0</v>
      </c>
      <c r="R285" s="7">
        <v>119.59</v>
      </c>
      <c r="S285" s="8">
        <v>0.00020000000000000001</v>
      </c>
      <c r="T285" s="8">
        <v>0.00040000000000000002</v>
      </c>
      <c r="U285" s="8">
        <v>0.00010000000000000001</v>
      </c>
      <c r="V285" s="52"/>
    </row>
    <row r="286" spans="1:22" ht="12.75">
      <c r="A286" s="52"/>
      <c r="B286" s="6" t="s">
        <v>607</v>
      </c>
      <c r="C286" s="17">
        <v>7460389</v>
      </c>
      <c r="D286" s="18" t="s">
        <v>200</v>
      </c>
      <c r="E286" s="6"/>
      <c r="F286" s="18">
        <v>520003781</v>
      </c>
      <c r="G286" s="6" t="s">
        <v>606</v>
      </c>
      <c r="H286" s="6" t="s">
        <v>336</v>
      </c>
      <c r="I286" s="6" t="s">
        <v>99</v>
      </c>
      <c r="J286" s="6"/>
      <c r="K286" s="17">
        <v>3.25</v>
      </c>
      <c r="L286" s="6" t="s">
        <v>100</v>
      </c>
      <c r="M286" s="19">
        <v>0.026100000000000002</v>
      </c>
      <c r="N286" s="8">
        <v>0.022599999999999999</v>
      </c>
      <c r="O286" s="7">
        <v>945.63</v>
      </c>
      <c r="P286" s="7">
        <v>101.83</v>
      </c>
      <c r="Q286" s="7">
        <v>0</v>
      </c>
      <c r="R286" s="7">
        <v>0.95999999999999996</v>
      </c>
      <c r="S286" s="8">
        <v>1.7400000000000001E-06</v>
      </c>
      <c r="T286" s="8">
        <v>0</v>
      </c>
      <c r="U286" s="8">
        <v>0</v>
      </c>
      <c r="V286" s="52"/>
    </row>
    <row r="287" spans="1:22" ht="12.75">
      <c r="A287" s="52"/>
      <c r="B287" s="6" t="s">
        <v>608</v>
      </c>
      <c r="C287" s="17">
        <v>1178235</v>
      </c>
      <c r="D287" s="18" t="s">
        <v>200</v>
      </c>
      <c r="E287" s="6"/>
      <c r="F287" s="18">
        <v>520043027</v>
      </c>
      <c r="G287" s="6" t="s">
        <v>609</v>
      </c>
      <c r="H287" s="6" t="s">
        <v>360</v>
      </c>
      <c r="I287" s="6" t="s">
        <v>99</v>
      </c>
      <c r="J287" s="6"/>
      <c r="K287" s="17">
        <v>3.5899999999999999</v>
      </c>
      <c r="L287" s="6" t="s">
        <v>100</v>
      </c>
      <c r="M287" s="19">
        <v>0.010800000000000001</v>
      </c>
      <c r="N287" s="8">
        <v>0.0224</v>
      </c>
      <c r="O287" s="7">
        <v>469259.91999999998</v>
      </c>
      <c r="P287" s="7">
        <v>96.209999999999994</v>
      </c>
      <c r="Q287" s="7">
        <v>0</v>
      </c>
      <c r="R287" s="7">
        <v>451.47000000000003</v>
      </c>
      <c r="S287" s="8">
        <v>0.00029999999999999997</v>
      </c>
      <c r="T287" s="8">
        <v>0.0014</v>
      </c>
      <c r="U287" s="8">
        <v>0.00029999999999999997</v>
      </c>
      <c r="V287" s="52"/>
    </row>
    <row r="288" spans="1:22" ht="12.75">
      <c r="A288" s="52"/>
      <c r="B288" s="6" t="s">
        <v>610</v>
      </c>
      <c r="C288" s="17">
        <v>1138114</v>
      </c>
      <c r="D288" s="18" t="s">
        <v>200</v>
      </c>
      <c r="E288" s="6"/>
      <c r="F288" s="18">
        <v>520026683</v>
      </c>
      <c r="G288" s="6" t="s">
        <v>339</v>
      </c>
      <c r="H288" s="6" t="s">
        <v>360</v>
      </c>
      <c r="I288" s="6" t="s">
        <v>99</v>
      </c>
      <c r="J288" s="6"/>
      <c r="K288" s="17">
        <v>2.2000000000000002</v>
      </c>
      <c r="L288" s="6" t="s">
        <v>100</v>
      </c>
      <c r="M288" s="19">
        <v>0.0339</v>
      </c>
      <c r="N288" s="8">
        <v>0.022100000000000002</v>
      </c>
      <c r="O288" s="7">
        <v>137529.85000000001</v>
      </c>
      <c r="P288" s="7">
        <v>103.34999999999999</v>
      </c>
      <c r="Q288" s="7">
        <v>0</v>
      </c>
      <c r="R288" s="7">
        <v>142.13999999999999</v>
      </c>
      <c r="S288" s="8">
        <v>0.00020000000000000001</v>
      </c>
      <c r="T288" s="8">
        <v>0.00050000000000000001</v>
      </c>
      <c r="U288" s="8">
        <v>0.00010000000000000001</v>
      </c>
      <c r="V288" s="52"/>
    </row>
    <row r="289" spans="1:22" ht="12.75">
      <c r="A289" s="52"/>
      <c r="B289" s="6" t="s">
        <v>611</v>
      </c>
      <c r="C289" s="17">
        <v>1162866</v>
      </c>
      <c r="D289" s="18" t="s">
        <v>200</v>
      </c>
      <c r="E289" s="6"/>
      <c r="F289" s="18">
        <v>520026683</v>
      </c>
      <c r="G289" s="6" t="s">
        <v>339</v>
      </c>
      <c r="H289" s="6" t="s">
        <v>360</v>
      </c>
      <c r="I289" s="6" t="s">
        <v>99</v>
      </c>
      <c r="J289" s="6"/>
      <c r="K289" s="17">
        <v>7.4900000000000002</v>
      </c>
      <c r="L289" s="6" t="s">
        <v>100</v>
      </c>
      <c r="M289" s="19">
        <v>0.024400000000000002</v>
      </c>
      <c r="N289" s="8">
        <v>0.034500000000000003</v>
      </c>
      <c r="O289" s="7">
        <v>146395.22</v>
      </c>
      <c r="P289" s="7">
        <v>93.420000000000002</v>
      </c>
      <c r="Q289" s="7">
        <v>0</v>
      </c>
      <c r="R289" s="7">
        <v>136.75999999999999</v>
      </c>
      <c r="S289" s="8">
        <v>0.00020000000000000001</v>
      </c>
      <c r="T289" s="8">
        <v>0.00040000000000000002</v>
      </c>
      <c r="U289" s="8">
        <v>0.00010000000000000001</v>
      </c>
      <c r="V289" s="52"/>
    </row>
    <row r="290" spans="1:22" ht="12.75">
      <c r="A290" s="52"/>
      <c r="B290" s="6" t="s">
        <v>612</v>
      </c>
      <c r="C290" s="17">
        <v>7550122</v>
      </c>
      <c r="D290" s="18" t="s">
        <v>200</v>
      </c>
      <c r="E290" s="6"/>
      <c r="F290" s="18">
        <v>520030859</v>
      </c>
      <c r="G290" s="6" t="s">
        <v>485</v>
      </c>
      <c r="H290" s="6" t="s">
        <v>360</v>
      </c>
      <c r="I290" s="6" t="s">
        <v>99</v>
      </c>
      <c r="J290" s="6"/>
      <c r="K290" s="17">
        <v>1.1499999999999999</v>
      </c>
      <c r="L290" s="6" t="s">
        <v>100</v>
      </c>
      <c r="M290" s="19">
        <v>0.019099999999999999</v>
      </c>
      <c r="N290" s="8">
        <v>0.017500000000000002</v>
      </c>
      <c r="O290" s="7">
        <v>2304.0500000000002</v>
      </c>
      <c r="P290" s="7">
        <v>100.54000000000001</v>
      </c>
      <c r="Q290" s="7">
        <v>0</v>
      </c>
      <c r="R290" s="7">
        <v>2.3199999999999998</v>
      </c>
      <c r="S290" s="8">
        <v>6.2899999999999999E-06</v>
      </c>
      <c r="T290" s="8">
        <v>0</v>
      </c>
      <c r="U290" s="8">
        <v>0</v>
      </c>
      <c r="V290" s="52"/>
    </row>
    <row r="291" spans="1:22" ht="12.75">
      <c r="A291" s="52"/>
      <c r="B291" s="6" t="s">
        <v>613</v>
      </c>
      <c r="C291" s="17">
        <v>1132521</v>
      </c>
      <c r="D291" s="18" t="s">
        <v>200</v>
      </c>
      <c r="E291" s="6"/>
      <c r="F291" s="18">
        <v>513623314</v>
      </c>
      <c r="G291" s="6" t="s">
        <v>339</v>
      </c>
      <c r="H291" s="6" t="s">
        <v>360</v>
      </c>
      <c r="I291" s="6" t="s">
        <v>99</v>
      </c>
      <c r="J291" s="6"/>
      <c r="K291" s="17">
        <v>1.1599999999999999</v>
      </c>
      <c r="L291" s="6" t="s">
        <v>100</v>
      </c>
      <c r="M291" s="19">
        <v>0.035000000000000003</v>
      </c>
      <c r="N291" s="8">
        <v>0.013899999999999999</v>
      </c>
      <c r="O291" s="7">
        <v>5184.3800000000001</v>
      </c>
      <c r="P291" s="7">
        <v>103.31999999999999</v>
      </c>
      <c r="Q291" s="7">
        <v>0</v>
      </c>
      <c r="R291" s="7">
        <v>5.3600000000000003</v>
      </c>
      <c r="S291" s="8">
        <v>4.1980000000000001E-05</v>
      </c>
      <c r="T291" s="8">
        <v>0</v>
      </c>
      <c r="U291" s="8">
        <v>0</v>
      </c>
      <c r="V291" s="52"/>
    </row>
    <row r="292" spans="1:22" ht="12.75">
      <c r="A292" s="52"/>
      <c r="B292" s="6" t="s">
        <v>614</v>
      </c>
      <c r="C292" s="17">
        <v>5850110</v>
      </c>
      <c r="D292" s="18" t="s">
        <v>200</v>
      </c>
      <c r="E292" s="6"/>
      <c r="F292" s="18">
        <v>520033986</v>
      </c>
      <c r="G292" s="6" t="s">
        <v>447</v>
      </c>
      <c r="H292" s="6" t="s">
        <v>615</v>
      </c>
      <c r="I292" s="6" t="s">
        <v>310</v>
      </c>
      <c r="J292" s="6"/>
      <c r="K292" s="17">
        <v>6.2300000000000004</v>
      </c>
      <c r="L292" s="6" t="s">
        <v>100</v>
      </c>
      <c r="M292" s="19">
        <v>0.0195</v>
      </c>
      <c r="N292" s="8">
        <v>0.031600000000000003</v>
      </c>
      <c r="O292" s="7">
        <v>214439.32000000001</v>
      </c>
      <c r="P292" s="7">
        <v>93.329999999999998</v>
      </c>
      <c r="Q292" s="7">
        <v>0</v>
      </c>
      <c r="R292" s="7">
        <v>200.13999999999999</v>
      </c>
      <c r="S292" s="8">
        <v>0.00089999999999999998</v>
      </c>
      <c r="T292" s="8">
        <v>0.00059999999999999995</v>
      </c>
      <c r="U292" s="8">
        <v>0.00010000000000000001</v>
      </c>
      <c r="V292" s="52"/>
    </row>
    <row r="293" spans="1:22" ht="12.75">
      <c r="A293" s="52"/>
      <c r="B293" s="6" t="s">
        <v>616</v>
      </c>
      <c r="C293" s="17">
        <v>4160149</v>
      </c>
      <c r="D293" s="18" t="s">
        <v>200</v>
      </c>
      <c r="E293" s="6"/>
      <c r="F293" s="18">
        <v>520038910</v>
      </c>
      <c r="G293" s="6" t="s">
        <v>339</v>
      </c>
      <c r="H293" s="6" t="s">
        <v>360</v>
      </c>
      <c r="I293" s="6" t="s">
        <v>99</v>
      </c>
      <c r="J293" s="6"/>
      <c r="K293" s="17">
        <v>1.21</v>
      </c>
      <c r="L293" s="6" t="s">
        <v>100</v>
      </c>
      <c r="M293" s="19">
        <v>0.045999999999999999</v>
      </c>
      <c r="N293" s="8">
        <v>0.015299999999999999</v>
      </c>
      <c r="O293" s="7">
        <v>7364.5600000000004</v>
      </c>
      <c r="P293" s="7">
        <v>104.94</v>
      </c>
      <c r="Q293" s="7">
        <v>0</v>
      </c>
      <c r="R293" s="7">
        <v>7.7300000000000004</v>
      </c>
      <c r="S293" s="8">
        <v>0.00010000000000000001</v>
      </c>
      <c r="T293" s="8">
        <v>0</v>
      </c>
      <c r="U293" s="8">
        <v>0</v>
      </c>
      <c r="V293" s="52"/>
    </row>
    <row r="294" spans="1:22" ht="12.75">
      <c r="A294" s="52"/>
      <c r="B294" s="6" t="s">
        <v>617</v>
      </c>
      <c r="C294" s="17">
        <v>4160156</v>
      </c>
      <c r="D294" s="18" t="s">
        <v>200</v>
      </c>
      <c r="E294" s="6"/>
      <c r="F294" s="18">
        <v>520038910</v>
      </c>
      <c r="G294" s="6" t="s">
        <v>339</v>
      </c>
      <c r="H294" s="6" t="s">
        <v>360</v>
      </c>
      <c r="I294" s="6" t="s">
        <v>99</v>
      </c>
      <c r="J294" s="6"/>
      <c r="K294" s="17">
        <v>1.8899999999999999</v>
      </c>
      <c r="L294" s="6" t="s">
        <v>100</v>
      </c>
      <c r="M294" s="19">
        <v>0.025499999999999998</v>
      </c>
      <c r="N294" s="8">
        <v>0.0201</v>
      </c>
      <c r="O294" s="7">
        <v>27967.25</v>
      </c>
      <c r="P294" s="7">
        <v>101.7</v>
      </c>
      <c r="Q294" s="7">
        <v>0</v>
      </c>
      <c r="R294" s="7">
        <v>28.440000000000001</v>
      </c>
      <c r="S294" s="8">
        <v>0.00010000000000000001</v>
      </c>
      <c r="T294" s="8">
        <v>0.00010000000000000001</v>
      </c>
      <c r="U294" s="8">
        <v>0</v>
      </c>
      <c r="V294" s="52"/>
    </row>
    <row r="295" spans="1:22" ht="12.75">
      <c r="A295" s="52"/>
      <c r="B295" s="6" t="s">
        <v>618</v>
      </c>
      <c r="C295" s="17">
        <v>41601560</v>
      </c>
      <c r="D295" s="18" t="s">
        <v>200</v>
      </c>
      <c r="E295" s="6"/>
      <c r="F295" s="18">
        <v>520038910</v>
      </c>
      <c r="G295" s="6" t="s">
        <v>339</v>
      </c>
      <c r="H295" s="6" t="s">
        <v>360</v>
      </c>
      <c r="I295" s="6" t="s">
        <v>99</v>
      </c>
      <c r="J295" s="6"/>
      <c r="K295" s="17">
        <v>1.8899999999999999</v>
      </c>
      <c r="L295" s="6" t="s">
        <v>100</v>
      </c>
      <c r="M295" s="19">
        <v>0.025499999999999998</v>
      </c>
      <c r="N295" s="8">
        <v>0.00020000000000000001</v>
      </c>
      <c r="O295" s="7">
        <v>102527.67999999999</v>
      </c>
      <c r="P295" s="7">
        <v>101.56999999999999</v>
      </c>
      <c r="Q295" s="7">
        <v>0</v>
      </c>
      <c r="R295" s="7">
        <v>104.14</v>
      </c>
      <c r="S295" s="8">
        <v>0.00029999999999999997</v>
      </c>
      <c r="T295" s="8">
        <v>0.00029999999999999997</v>
      </c>
      <c r="U295" s="8">
        <v>0.00010000000000000001</v>
      </c>
      <c r="V295" s="52"/>
    </row>
    <row r="296" spans="1:22" ht="12.75">
      <c r="A296" s="52"/>
      <c r="B296" s="6" t="s">
        <v>619</v>
      </c>
      <c r="C296" s="17">
        <v>2810299</v>
      </c>
      <c r="D296" s="18" t="s">
        <v>200</v>
      </c>
      <c r="E296" s="6"/>
      <c r="F296" s="18">
        <v>520027830</v>
      </c>
      <c r="G296" s="6" t="s">
        <v>423</v>
      </c>
      <c r="H296" s="6" t="s">
        <v>360</v>
      </c>
      <c r="I296" s="6" t="s">
        <v>99</v>
      </c>
      <c r="J296" s="6"/>
      <c r="K296" s="17">
        <v>1.48</v>
      </c>
      <c r="L296" s="6" t="s">
        <v>100</v>
      </c>
      <c r="M296" s="19">
        <v>0.024500000000000001</v>
      </c>
      <c r="N296" s="8">
        <v>0.0138</v>
      </c>
      <c r="O296" s="7">
        <v>10967.280000000001</v>
      </c>
      <c r="P296" s="7">
        <v>101.59</v>
      </c>
      <c r="Q296" s="7">
        <v>0</v>
      </c>
      <c r="R296" s="7">
        <v>11.140000000000001</v>
      </c>
      <c r="S296" s="8">
        <v>1.398E-05</v>
      </c>
      <c r="T296" s="8">
        <v>0</v>
      </c>
      <c r="U296" s="8">
        <v>0</v>
      </c>
      <c r="V296" s="52"/>
    </row>
    <row r="297" spans="1:22" ht="12.75">
      <c r="A297" s="52"/>
      <c r="B297" s="6" t="s">
        <v>620</v>
      </c>
      <c r="C297" s="17">
        <v>2260420</v>
      </c>
      <c r="D297" s="18" t="s">
        <v>200</v>
      </c>
      <c r="E297" s="6"/>
      <c r="F297" s="18">
        <v>520024126</v>
      </c>
      <c r="G297" s="6" t="s">
        <v>339</v>
      </c>
      <c r="H297" s="6" t="s">
        <v>360</v>
      </c>
      <c r="I297" s="6" t="s">
        <v>99</v>
      </c>
      <c r="J297" s="6"/>
      <c r="K297" s="17">
        <v>1.46</v>
      </c>
      <c r="L297" s="6" t="s">
        <v>100</v>
      </c>
      <c r="M297" s="19">
        <v>0.0574</v>
      </c>
      <c r="N297" s="8">
        <v>0.021399999999999999</v>
      </c>
      <c r="O297" s="7">
        <v>4269.8199999999997</v>
      </c>
      <c r="P297" s="7">
        <v>105.3</v>
      </c>
      <c r="Q297" s="7">
        <v>2.3199999999999998</v>
      </c>
      <c r="R297" s="7">
        <v>6.8099999999999996</v>
      </c>
      <c r="S297" s="8">
        <v>0.00059999999999999995</v>
      </c>
      <c r="T297" s="8">
        <v>0</v>
      </c>
      <c r="U297" s="8">
        <v>0</v>
      </c>
      <c r="V297" s="52"/>
    </row>
    <row r="298" spans="1:22" ht="12.75">
      <c r="A298" s="52"/>
      <c r="B298" s="6" t="s">
        <v>621</v>
      </c>
      <c r="C298" s="17">
        <v>2260438</v>
      </c>
      <c r="D298" s="18" t="s">
        <v>200</v>
      </c>
      <c r="E298" s="6"/>
      <c r="F298" s="18">
        <v>520024126</v>
      </c>
      <c r="G298" s="6" t="s">
        <v>339</v>
      </c>
      <c r="H298" s="6" t="s">
        <v>360</v>
      </c>
      <c r="I298" s="6" t="s">
        <v>99</v>
      </c>
      <c r="J298" s="6"/>
      <c r="K298" s="17">
        <v>3</v>
      </c>
      <c r="L298" s="6" t="s">
        <v>100</v>
      </c>
      <c r="M298" s="19">
        <v>0.056500000000000002</v>
      </c>
      <c r="N298" s="8">
        <v>0.025000000000000001</v>
      </c>
      <c r="O298" s="7">
        <v>4708.6000000000004</v>
      </c>
      <c r="P298" s="7">
        <v>111.09999999999999</v>
      </c>
      <c r="Q298" s="7">
        <v>0</v>
      </c>
      <c r="R298" s="7">
        <v>5.2300000000000004</v>
      </c>
      <c r="S298" s="8">
        <v>1.7240000000000001E-05</v>
      </c>
      <c r="T298" s="8">
        <v>0</v>
      </c>
      <c r="U298" s="8">
        <v>0</v>
      </c>
      <c r="V298" s="52"/>
    </row>
    <row r="299" spans="1:22" ht="12.75">
      <c r="A299" s="52"/>
      <c r="B299" s="6" t="s">
        <v>622</v>
      </c>
      <c r="C299" s="17">
        <v>1137033</v>
      </c>
      <c r="D299" s="18" t="s">
        <v>200</v>
      </c>
      <c r="E299" s="6"/>
      <c r="F299" s="18">
        <v>513230029</v>
      </c>
      <c r="G299" s="6" t="s">
        <v>447</v>
      </c>
      <c r="H299" s="6" t="s">
        <v>615</v>
      </c>
      <c r="I299" s="6" t="s">
        <v>310</v>
      </c>
      <c r="J299" s="6"/>
      <c r="K299" s="17">
        <v>1</v>
      </c>
      <c r="L299" s="6" t="s">
        <v>100</v>
      </c>
      <c r="M299" s="19">
        <v>0.0339</v>
      </c>
      <c r="N299" s="8">
        <v>0.0147</v>
      </c>
      <c r="O299" s="7">
        <v>1303005.52</v>
      </c>
      <c r="P299" s="7">
        <v>101.90000000000001</v>
      </c>
      <c r="Q299" s="7">
        <v>0</v>
      </c>
      <c r="R299" s="7">
        <v>1327.76</v>
      </c>
      <c r="S299" s="8">
        <v>0.0018</v>
      </c>
      <c r="T299" s="8">
        <v>0.0041999999999999997</v>
      </c>
      <c r="U299" s="8">
        <v>0.00080000000000000004</v>
      </c>
      <c r="V299" s="52"/>
    </row>
    <row r="300" spans="1:22" ht="12.75">
      <c r="A300" s="52"/>
      <c r="B300" s="6" t="s">
        <v>623</v>
      </c>
      <c r="C300" s="17">
        <v>3230240</v>
      </c>
      <c r="D300" s="18" t="s">
        <v>200</v>
      </c>
      <c r="E300" s="6"/>
      <c r="F300" s="18">
        <v>520037789</v>
      </c>
      <c r="G300" s="6" t="s">
        <v>339</v>
      </c>
      <c r="H300" s="6" t="s">
        <v>360</v>
      </c>
      <c r="I300" s="6" t="s">
        <v>99</v>
      </c>
      <c r="J300" s="6"/>
      <c r="K300" s="17">
        <v>2.3399999999999999</v>
      </c>
      <c r="L300" s="6" t="s">
        <v>100</v>
      </c>
      <c r="M300" s="19">
        <v>0.035000000000000003</v>
      </c>
      <c r="N300" s="8">
        <v>0.025000000000000001</v>
      </c>
      <c r="O300" s="7">
        <v>1201.98</v>
      </c>
      <c r="P300" s="7">
        <v>103.25</v>
      </c>
      <c r="Q300" s="7">
        <v>0</v>
      </c>
      <c r="R300" s="7">
        <v>1.24</v>
      </c>
      <c r="S300" s="8">
        <v>1.26E-06</v>
      </c>
      <c r="T300" s="8">
        <v>0</v>
      </c>
      <c r="U300" s="8">
        <v>0</v>
      </c>
      <c r="V300" s="52"/>
    </row>
    <row r="301" spans="1:22" ht="12.75">
      <c r="A301" s="52"/>
      <c r="B301" s="6" t="s">
        <v>624</v>
      </c>
      <c r="C301" s="17">
        <v>5660063</v>
      </c>
      <c r="D301" s="18" t="s">
        <v>200</v>
      </c>
      <c r="E301" s="6"/>
      <c r="F301" s="18">
        <v>520007469</v>
      </c>
      <c r="G301" s="6" t="s">
        <v>447</v>
      </c>
      <c r="H301" s="6" t="s">
        <v>615</v>
      </c>
      <c r="I301" s="6" t="s">
        <v>310</v>
      </c>
      <c r="J301" s="6"/>
      <c r="K301" s="17">
        <v>2.4100000000000001</v>
      </c>
      <c r="L301" s="6" t="s">
        <v>100</v>
      </c>
      <c r="M301" s="19">
        <v>0.029399999999999999</v>
      </c>
      <c r="N301" s="8">
        <v>0.022100000000000002</v>
      </c>
      <c r="O301" s="7">
        <v>253474.60000000001</v>
      </c>
      <c r="P301" s="7">
        <v>103.20999999999999</v>
      </c>
      <c r="Q301" s="7">
        <v>0</v>
      </c>
      <c r="R301" s="7">
        <v>261.61000000000001</v>
      </c>
      <c r="S301" s="8">
        <v>0.001</v>
      </c>
      <c r="T301" s="8">
        <v>0.00080000000000000004</v>
      </c>
      <c r="U301" s="8">
        <v>0.00020000000000000001</v>
      </c>
      <c r="V301" s="52"/>
    </row>
    <row r="302" spans="1:22" ht="12.75">
      <c r="A302" s="52"/>
      <c r="B302" s="6" t="s">
        <v>625</v>
      </c>
      <c r="C302" s="17">
        <v>56600630</v>
      </c>
      <c r="D302" s="18" t="s">
        <v>200</v>
      </c>
      <c r="E302" s="6"/>
      <c r="F302" s="18">
        <v>520007469</v>
      </c>
      <c r="G302" s="6" t="s">
        <v>447</v>
      </c>
      <c r="H302" s="6" t="s">
        <v>615</v>
      </c>
      <c r="I302" s="6" t="s">
        <v>310</v>
      </c>
      <c r="J302" s="6"/>
      <c r="K302" s="17">
        <v>2.4100000000000001</v>
      </c>
      <c r="L302" s="6" t="s">
        <v>100</v>
      </c>
      <c r="M302" s="19">
        <v>0.029399999999999999</v>
      </c>
      <c r="N302" s="8">
        <v>0.00020000000000000001</v>
      </c>
      <c r="O302" s="7">
        <v>320201.88</v>
      </c>
      <c r="P302" s="7">
        <v>103.09</v>
      </c>
      <c r="Q302" s="7">
        <v>0</v>
      </c>
      <c r="R302" s="7">
        <v>330.10000000000002</v>
      </c>
      <c r="S302" s="8">
        <v>0.0011999999999999999</v>
      </c>
      <c r="T302" s="8">
        <v>0.001</v>
      </c>
      <c r="U302" s="8">
        <v>0.00020000000000000001</v>
      </c>
      <c r="V302" s="52"/>
    </row>
    <row r="303" spans="1:22" ht="12.75">
      <c r="A303" s="52"/>
      <c r="B303" s="6" t="s">
        <v>626</v>
      </c>
      <c r="C303" s="17">
        <v>1143395</v>
      </c>
      <c r="D303" s="18" t="s">
        <v>200</v>
      </c>
      <c r="E303" s="6"/>
      <c r="F303" s="18">
        <v>520043720</v>
      </c>
      <c r="G303" s="6" t="s">
        <v>374</v>
      </c>
      <c r="H303" s="6" t="s">
        <v>615</v>
      </c>
      <c r="I303" s="6" t="s">
        <v>310</v>
      </c>
      <c r="J303" s="6"/>
      <c r="K303" s="17">
        <v>5.75</v>
      </c>
      <c r="L303" s="6" t="s">
        <v>100</v>
      </c>
      <c r="M303" s="19">
        <v>0.036900000000000002</v>
      </c>
      <c r="N303" s="8">
        <v>0.034799999999999998</v>
      </c>
      <c r="O303" s="7">
        <v>256923.12</v>
      </c>
      <c r="P303" s="7">
        <v>101.98</v>
      </c>
      <c r="Q303" s="7">
        <v>0</v>
      </c>
      <c r="R303" s="7">
        <v>262.00999999999999</v>
      </c>
      <c r="S303" s="8">
        <v>0.00089999999999999998</v>
      </c>
      <c r="T303" s="8">
        <v>0.00080000000000000004</v>
      </c>
      <c r="U303" s="8">
        <v>0.00020000000000000001</v>
      </c>
      <c r="V303" s="52"/>
    </row>
    <row r="304" spans="1:22" ht="12.75">
      <c r="A304" s="52"/>
      <c r="B304" s="6" t="s">
        <v>627</v>
      </c>
      <c r="C304" s="17">
        <v>1130939</v>
      </c>
      <c r="D304" s="18" t="s">
        <v>200</v>
      </c>
      <c r="E304" s="6"/>
      <c r="F304" s="18">
        <v>520043720</v>
      </c>
      <c r="G304" s="6" t="s">
        <v>374</v>
      </c>
      <c r="H304" s="6" t="s">
        <v>615</v>
      </c>
      <c r="I304" s="6" t="s">
        <v>310</v>
      </c>
      <c r="J304" s="6"/>
      <c r="K304" s="17">
        <v>1.2</v>
      </c>
      <c r="L304" s="6" t="s">
        <v>100</v>
      </c>
      <c r="M304" s="19">
        <v>0.064000000000000001</v>
      </c>
      <c r="N304" s="8">
        <v>0.017399999999999999</v>
      </c>
      <c r="O304" s="7">
        <v>3860.5799999999999</v>
      </c>
      <c r="P304" s="7">
        <v>106.77</v>
      </c>
      <c r="Q304" s="7">
        <v>0</v>
      </c>
      <c r="R304" s="7">
        <v>4.1200000000000001</v>
      </c>
      <c r="S304" s="8">
        <v>1.189E-05</v>
      </c>
      <c r="T304" s="8">
        <v>0</v>
      </c>
      <c r="U304" s="8">
        <v>0</v>
      </c>
      <c r="V304" s="52"/>
    </row>
    <row r="305" spans="1:22" ht="12.75">
      <c r="A305" s="52"/>
      <c r="B305" s="6" t="s">
        <v>628</v>
      </c>
      <c r="C305" s="17">
        <v>11309390</v>
      </c>
      <c r="D305" s="18" t="s">
        <v>200</v>
      </c>
      <c r="E305" s="6"/>
      <c r="F305" s="18">
        <v>520043720</v>
      </c>
      <c r="G305" s="6" t="s">
        <v>403</v>
      </c>
      <c r="H305" s="6" t="s">
        <v>615</v>
      </c>
      <c r="I305" s="6" t="s">
        <v>310</v>
      </c>
      <c r="J305" s="6"/>
      <c r="K305" s="17">
        <v>1.2</v>
      </c>
      <c r="L305" s="6" t="s">
        <v>100</v>
      </c>
      <c r="M305" s="19">
        <v>0.064000000000000001</v>
      </c>
      <c r="N305" s="8">
        <v>0.00010000000000000001</v>
      </c>
      <c r="O305" s="7">
        <v>314272.38</v>
      </c>
      <c r="P305" s="7">
        <v>106.73</v>
      </c>
      <c r="Q305" s="7">
        <v>0</v>
      </c>
      <c r="R305" s="7">
        <v>335.42000000000002</v>
      </c>
      <c r="S305" s="8">
        <v>0.001</v>
      </c>
      <c r="T305" s="8">
        <v>0.0011000000000000001</v>
      </c>
      <c r="U305" s="8">
        <v>0.00020000000000000001</v>
      </c>
      <c r="V305" s="52"/>
    </row>
    <row r="306" spans="1:22" ht="12.75">
      <c r="A306" s="52"/>
      <c r="B306" s="6" t="s">
        <v>629</v>
      </c>
      <c r="C306" s="17">
        <v>1183920</v>
      </c>
      <c r="D306" s="18" t="s">
        <v>200</v>
      </c>
      <c r="E306" s="6"/>
      <c r="F306" s="18">
        <v>520043720</v>
      </c>
      <c r="G306" s="6" t="s">
        <v>374</v>
      </c>
      <c r="H306" s="6" t="s">
        <v>615</v>
      </c>
      <c r="I306" s="6" t="s">
        <v>310</v>
      </c>
      <c r="J306" s="6"/>
      <c r="K306" s="17">
        <v>7.5800000000000001</v>
      </c>
      <c r="L306" s="6" t="s">
        <v>100</v>
      </c>
      <c r="M306" s="19">
        <v>0.028000000000000001</v>
      </c>
      <c r="N306" s="8">
        <v>0.036600000000000001</v>
      </c>
      <c r="O306" s="7">
        <v>351360.10999999999</v>
      </c>
      <c r="P306" s="7">
        <v>94</v>
      </c>
      <c r="Q306" s="7">
        <v>1.8100000000000001</v>
      </c>
      <c r="R306" s="7">
        <v>332.07999999999998</v>
      </c>
      <c r="S306" s="8">
        <v>0.001</v>
      </c>
      <c r="T306" s="8">
        <v>0.0011000000000000001</v>
      </c>
      <c r="U306" s="8">
        <v>0.00020000000000000001</v>
      </c>
      <c r="V306" s="52"/>
    </row>
    <row r="307" spans="1:22" ht="12.75">
      <c r="A307" s="52"/>
      <c r="B307" s="6" t="s">
        <v>630</v>
      </c>
      <c r="C307" s="17">
        <v>1145598</v>
      </c>
      <c r="D307" s="18" t="s">
        <v>200</v>
      </c>
      <c r="E307" s="6"/>
      <c r="F307" s="18">
        <v>1737</v>
      </c>
      <c r="G307" s="6" t="s">
        <v>374</v>
      </c>
      <c r="H307" s="6" t="s">
        <v>360</v>
      </c>
      <c r="I307" s="6" t="s">
        <v>99</v>
      </c>
      <c r="J307" s="6"/>
      <c r="K307" s="17">
        <v>1.7</v>
      </c>
      <c r="L307" s="6" t="s">
        <v>100</v>
      </c>
      <c r="M307" s="19">
        <v>0.033799999999999997</v>
      </c>
      <c r="N307" s="8">
        <v>0.028199999999999999</v>
      </c>
      <c r="O307" s="7">
        <v>265356.37</v>
      </c>
      <c r="P307" s="7">
        <v>101.81</v>
      </c>
      <c r="Q307" s="7">
        <v>0</v>
      </c>
      <c r="R307" s="7">
        <v>270.16000000000003</v>
      </c>
      <c r="S307" s="8">
        <v>0.00040000000000000002</v>
      </c>
      <c r="T307" s="8">
        <v>0.00089999999999999998</v>
      </c>
      <c r="U307" s="8">
        <v>0.00020000000000000001</v>
      </c>
      <c r="V307" s="52"/>
    </row>
    <row r="308" spans="1:22" ht="12.75">
      <c r="A308" s="52"/>
      <c r="B308" s="6" t="s">
        <v>631</v>
      </c>
      <c r="C308" s="17">
        <v>1160597</v>
      </c>
      <c r="D308" s="18" t="s">
        <v>200</v>
      </c>
      <c r="E308" s="6"/>
      <c r="F308" s="18">
        <v>1737</v>
      </c>
      <c r="G308" s="6" t="s">
        <v>374</v>
      </c>
      <c r="H308" s="6" t="s">
        <v>360</v>
      </c>
      <c r="I308" s="6" t="s">
        <v>99</v>
      </c>
      <c r="J308" s="6"/>
      <c r="K308" s="17">
        <v>4.3700000000000001</v>
      </c>
      <c r="L308" s="6" t="s">
        <v>100</v>
      </c>
      <c r="M308" s="19">
        <v>0.0349</v>
      </c>
      <c r="N308" s="8">
        <v>0.039399999999999998</v>
      </c>
      <c r="O308" s="7">
        <v>249610.06</v>
      </c>
      <c r="P308" s="7">
        <v>99.109999999999999</v>
      </c>
      <c r="Q308" s="7">
        <v>0</v>
      </c>
      <c r="R308" s="7">
        <v>247.38999999999999</v>
      </c>
      <c r="S308" s="8">
        <v>0.00040000000000000002</v>
      </c>
      <c r="T308" s="8">
        <v>0.00080000000000000004</v>
      </c>
      <c r="U308" s="8">
        <v>0.00020000000000000001</v>
      </c>
      <c r="V308" s="52"/>
    </row>
    <row r="309" spans="1:22" ht="12.75">
      <c r="A309" s="52"/>
      <c r="B309" s="6" t="s">
        <v>632</v>
      </c>
      <c r="C309" s="17">
        <v>7770258</v>
      </c>
      <c r="D309" s="18" t="s">
        <v>200</v>
      </c>
      <c r="E309" s="6"/>
      <c r="F309" s="18">
        <v>520022732</v>
      </c>
      <c r="G309" s="6" t="s">
        <v>418</v>
      </c>
      <c r="H309" s="6" t="s">
        <v>360</v>
      </c>
      <c r="I309" s="6" t="s">
        <v>99</v>
      </c>
      <c r="J309" s="6"/>
      <c r="K309" s="17">
        <v>5.1399999999999997</v>
      </c>
      <c r="L309" s="6" t="s">
        <v>100</v>
      </c>
      <c r="M309" s="19">
        <v>0.035200000000000002</v>
      </c>
      <c r="N309" s="8">
        <v>0.0293</v>
      </c>
      <c r="O309" s="7">
        <v>-199760.26000000001</v>
      </c>
      <c r="P309" s="7">
        <v>103.52</v>
      </c>
      <c r="Q309" s="7">
        <v>0</v>
      </c>
      <c r="R309" s="7">
        <v>-206.78999999999999</v>
      </c>
      <c r="S309" s="8">
        <v>-0.00020000000000000001</v>
      </c>
      <c r="T309" s="8">
        <v>-0.00069999999999999999</v>
      </c>
      <c r="U309" s="8">
        <v>-0.00010000000000000001</v>
      </c>
      <c r="V309" s="52"/>
    </row>
    <row r="310" spans="1:22" ht="12.75">
      <c r="A310" s="52"/>
      <c r="B310" s="6" t="s">
        <v>633</v>
      </c>
      <c r="C310" s="17">
        <v>77702580</v>
      </c>
      <c r="D310" s="18" t="s">
        <v>200</v>
      </c>
      <c r="E310" s="6"/>
      <c r="F310" s="18">
        <v>520022732</v>
      </c>
      <c r="G310" s="6" t="s">
        <v>453</v>
      </c>
      <c r="H310" s="6" t="s">
        <v>360</v>
      </c>
      <c r="I310" s="6" t="s">
        <v>99</v>
      </c>
      <c r="J310" s="6"/>
      <c r="K310" s="17">
        <v>5.1399999999999997</v>
      </c>
      <c r="L310" s="6" t="s">
        <v>100</v>
      </c>
      <c r="M310" s="19">
        <v>0.035200000000000002</v>
      </c>
      <c r="N310" s="8">
        <v>0.00020000000000000001</v>
      </c>
      <c r="O310" s="7">
        <v>213732.19</v>
      </c>
      <c r="P310" s="7">
        <v>103.51000000000001</v>
      </c>
      <c r="Q310" s="7">
        <v>0</v>
      </c>
      <c r="R310" s="7">
        <v>221.22999999999999</v>
      </c>
      <c r="S310" s="8">
        <v>0.00029999999999999997</v>
      </c>
      <c r="T310" s="8">
        <v>0.00069999999999999999</v>
      </c>
      <c r="U310" s="8">
        <v>0.00010000000000000001</v>
      </c>
      <c r="V310" s="52"/>
    </row>
    <row r="311" spans="1:22" ht="12.75">
      <c r="A311" s="52"/>
      <c r="B311" s="6" t="s">
        <v>634</v>
      </c>
      <c r="C311" s="17">
        <v>7770209</v>
      </c>
      <c r="D311" s="18" t="s">
        <v>200</v>
      </c>
      <c r="E311" s="6"/>
      <c r="F311" s="18">
        <v>520022732</v>
      </c>
      <c r="G311" s="6" t="s">
        <v>418</v>
      </c>
      <c r="H311" s="6" t="s">
        <v>360</v>
      </c>
      <c r="I311" s="6" t="s">
        <v>99</v>
      </c>
      <c r="J311" s="6"/>
      <c r="K311" s="17">
        <v>3.6800000000000002</v>
      </c>
      <c r="L311" s="6" t="s">
        <v>100</v>
      </c>
      <c r="M311" s="19">
        <v>0.050900000000000001</v>
      </c>
      <c r="N311" s="8">
        <v>0.025100000000000001</v>
      </c>
      <c r="O311" s="7">
        <v>12061.34</v>
      </c>
      <c r="P311" s="7">
        <v>112</v>
      </c>
      <c r="Q311" s="7">
        <v>0</v>
      </c>
      <c r="R311" s="7">
        <v>13.51</v>
      </c>
      <c r="S311" s="8">
        <v>1.4600000000000001E-05</v>
      </c>
      <c r="T311" s="8">
        <v>0</v>
      </c>
      <c r="U311" s="8">
        <v>0</v>
      </c>
      <c r="V311" s="52"/>
    </row>
    <row r="312" spans="1:22" ht="12.75">
      <c r="A312" s="52"/>
      <c r="B312" s="6" t="s">
        <v>635</v>
      </c>
      <c r="C312" s="17">
        <v>1410299</v>
      </c>
      <c r="D312" s="18" t="s">
        <v>200</v>
      </c>
      <c r="E312" s="6"/>
      <c r="F312" s="18">
        <v>520034372</v>
      </c>
      <c r="G312" s="6" t="s">
        <v>326</v>
      </c>
      <c r="H312" s="6" t="s">
        <v>360</v>
      </c>
      <c r="I312" s="6" t="s">
        <v>99</v>
      </c>
      <c r="J312" s="6"/>
      <c r="K312" s="17">
        <v>2.1499999999999999</v>
      </c>
      <c r="L312" s="6" t="s">
        <v>100</v>
      </c>
      <c r="M312" s="19">
        <v>0.027</v>
      </c>
      <c r="N312" s="8">
        <v>0.0229</v>
      </c>
      <c r="O312" s="7">
        <v>1094.1600000000001</v>
      </c>
      <c r="P312" s="7">
        <v>101</v>
      </c>
      <c r="Q312" s="7">
        <v>0</v>
      </c>
      <c r="R312" s="7">
        <v>1.1100000000000001</v>
      </c>
      <c r="S312" s="8">
        <v>4.1200000000000004E-06</v>
      </c>
      <c r="T312" s="8">
        <v>0</v>
      </c>
      <c r="U312" s="8">
        <v>0</v>
      </c>
      <c r="V312" s="52"/>
    </row>
    <row r="313" spans="1:22" ht="12.75">
      <c r="A313" s="52"/>
      <c r="B313" s="6" t="s">
        <v>636</v>
      </c>
      <c r="C313" s="17">
        <v>3900354</v>
      </c>
      <c r="D313" s="18" t="s">
        <v>200</v>
      </c>
      <c r="E313" s="6"/>
      <c r="F313" s="18">
        <v>520038506</v>
      </c>
      <c r="G313" s="6" t="s">
        <v>339</v>
      </c>
      <c r="H313" s="6" t="s">
        <v>172</v>
      </c>
      <c r="I313" s="6" t="s">
        <v>99</v>
      </c>
      <c r="J313" s="6"/>
      <c r="K313" s="17">
        <v>2.9300000000000002</v>
      </c>
      <c r="L313" s="6" t="s">
        <v>100</v>
      </c>
      <c r="M313" s="19">
        <v>0.0385</v>
      </c>
      <c r="N313" s="8">
        <v>0.023800000000000002</v>
      </c>
      <c r="O313" s="7">
        <v>6130.9899999999998</v>
      </c>
      <c r="P313" s="7">
        <v>104.58</v>
      </c>
      <c r="Q313" s="7">
        <v>0</v>
      </c>
      <c r="R313" s="7">
        <v>6.4100000000000001</v>
      </c>
      <c r="S313" s="8">
        <v>5.48E-06</v>
      </c>
      <c r="T313" s="8">
        <v>0</v>
      </c>
      <c r="U313" s="8">
        <v>0</v>
      </c>
      <c r="V313" s="52"/>
    </row>
    <row r="314" spans="1:22" ht="12.75">
      <c r="A314" s="52"/>
      <c r="B314" s="6" t="s">
        <v>637</v>
      </c>
      <c r="C314" s="17">
        <v>3900362</v>
      </c>
      <c r="D314" s="18" t="s">
        <v>200</v>
      </c>
      <c r="E314" s="6"/>
      <c r="F314" s="18">
        <v>520038506</v>
      </c>
      <c r="G314" s="6" t="s">
        <v>339</v>
      </c>
      <c r="H314" s="6" t="s">
        <v>172</v>
      </c>
      <c r="I314" s="6" t="s">
        <v>99</v>
      </c>
      <c r="J314" s="6"/>
      <c r="K314" s="17">
        <v>3.29</v>
      </c>
      <c r="L314" s="6" t="s">
        <v>100</v>
      </c>
      <c r="M314" s="19">
        <v>0.02308</v>
      </c>
      <c r="N314" s="8">
        <v>0.0126</v>
      </c>
      <c r="O314" s="7">
        <v>1055870.9099999999</v>
      </c>
      <c r="P314" s="7">
        <v>103.8</v>
      </c>
      <c r="Q314" s="7">
        <v>0</v>
      </c>
      <c r="R314" s="7">
        <v>1095.99</v>
      </c>
      <c r="S314" s="8">
        <v>0.00080000000000000004</v>
      </c>
      <c r="T314" s="8">
        <v>0.0035000000000000001</v>
      </c>
      <c r="U314" s="8">
        <v>0.00069999999999999999</v>
      </c>
      <c r="V314" s="52"/>
    </row>
    <row r="315" spans="1:22" ht="12.75">
      <c r="A315" s="52"/>
      <c r="B315" s="6" t="s">
        <v>638</v>
      </c>
      <c r="C315" s="17">
        <v>3900487</v>
      </c>
      <c r="D315" s="18" t="s">
        <v>200</v>
      </c>
      <c r="E315" s="6"/>
      <c r="F315" s="18">
        <v>520038506</v>
      </c>
      <c r="G315" s="6" t="s">
        <v>339</v>
      </c>
      <c r="H315" s="6" t="s">
        <v>172</v>
      </c>
      <c r="I315" s="6" t="s">
        <v>99</v>
      </c>
      <c r="J315" s="6"/>
      <c r="K315" s="17">
        <v>5.9199999999999999</v>
      </c>
      <c r="L315" s="6" t="s">
        <v>100</v>
      </c>
      <c r="M315" s="19">
        <v>0.026599999999999999</v>
      </c>
      <c r="N315" s="8">
        <v>0.033000000000000002</v>
      </c>
      <c r="O315" s="7">
        <v>17047.759999999998</v>
      </c>
      <c r="P315" s="7">
        <v>96.609999999999999</v>
      </c>
      <c r="Q315" s="7">
        <v>0</v>
      </c>
      <c r="R315" s="7">
        <v>16.469999999999999</v>
      </c>
      <c r="S315" s="8">
        <v>0.00010000000000000001</v>
      </c>
      <c r="T315" s="8">
        <v>0.00010000000000000001</v>
      </c>
      <c r="U315" s="8">
        <v>0</v>
      </c>
      <c r="V315" s="52"/>
    </row>
    <row r="316" spans="1:22" ht="12.75">
      <c r="A316" s="52"/>
      <c r="B316" s="6" t="s">
        <v>639</v>
      </c>
      <c r="C316" s="17">
        <v>3900495</v>
      </c>
      <c r="D316" s="18" t="s">
        <v>200</v>
      </c>
      <c r="E316" s="6"/>
      <c r="F316" s="18">
        <v>520038506</v>
      </c>
      <c r="G316" s="6" t="s">
        <v>339</v>
      </c>
      <c r="H316" s="6" t="s">
        <v>172</v>
      </c>
      <c r="I316" s="6" t="s">
        <v>99</v>
      </c>
      <c r="J316" s="6"/>
      <c r="K316" s="17">
        <v>5.9500000000000002</v>
      </c>
      <c r="L316" s="6" t="s">
        <v>100</v>
      </c>
      <c r="M316" s="19">
        <v>0.0241</v>
      </c>
      <c r="N316" s="8">
        <v>0.032800000000000003</v>
      </c>
      <c r="O316" s="7">
        <v>162709</v>
      </c>
      <c r="P316" s="7">
        <v>95.239999999999995</v>
      </c>
      <c r="Q316" s="7">
        <v>0</v>
      </c>
      <c r="R316" s="7">
        <v>154.96000000000001</v>
      </c>
      <c r="S316" s="8">
        <v>0.00010000000000000001</v>
      </c>
      <c r="T316" s="8">
        <v>0.00050000000000000001</v>
      </c>
      <c r="U316" s="8">
        <v>0.00010000000000000001</v>
      </c>
      <c r="V316" s="52"/>
    </row>
    <row r="317" spans="1:22" ht="12.75">
      <c r="A317" s="52"/>
      <c r="B317" s="6" t="s">
        <v>640</v>
      </c>
      <c r="C317" s="17">
        <v>39004950</v>
      </c>
      <c r="D317" s="18" t="s">
        <v>200</v>
      </c>
      <c r="E317" s="6"/>
      <c r="F317" s="18">
        <v>520038506</v>
      </c>
      <c r="G317" s="6" t="s">
        <v>339</v>
      </c>
      <c r="H317" s="6" t="s">
        <v>435</v>
      </c>
      <c r="I317" s="6" t="s">
        <v>310</v>
      </c>
      <c r="J317" s="6"/>
      <c r="K317" s="17">
        <v>5.9500000000000002</v>
      </c>
      <c r="L317" s="6" t="s">
        <v>100</v>
      </c>
      <c r="M317" s="19">
        <v>0.0241</v>
      </c>
      <c r="N317" s="8">
        <v>0.00029999999999999997</v>
      </c>
      <c r="O317" s="7">
        <v>210666.62</v>
      </c>
      <c r="P317" s="7">
        <v>94.700000000000003</v>
      </c>
      <c r="Q317" s="7">
        <v>0</v>
      </c>
      <c r="R317" s="7">
        <v>199.5</v>
      </c>
      <c r="S317" s="8">
        <v>0.00029999999999999997</v>
      </c>
      <c r="T317" s="8">
        <v>0.00059999999999999995</v>
      </c>
      <c r="U317" s="8">
        <v>0.00010000000000000001</v>
      </c>
      <c r="V317" s="52"/>
    </row>
    <row r="318" spans="1:22" ht="12.75">
      <c r="A318" s="52"/>
      <c r="B318" s="6" t="s">
        <v>641</v>
      </c>
      <c r="C318" s="17">
        <v>6940233</v>
      </c>
      <c r="D318" s="18" t="s">
        <v>200</v>
      </c>
      <c r="E318" s="6"/>
      <c r="F318" s="18">
        <v>520025370</v>
      </c>
      <c r="G318" s="6" t="s">
        <v>485</v>
      </c>
      <c r="H318" s="6" t="s">
        <v>172</v>
      </c>
      <c r="I318" s="6" t="s">
        <v>99</v>
      </c>
      <c r="J318" s="6"/>
      <c r="K318" s="17">
        <v>4.2999999999999998</v>
      </c>
      <c r="L318" s="6" t="s">
        <v>100</v>
      </c>
      <c r="M318" s="19">
        <v>0.020400000000000001</v>
      </c>
      <c r="N318" s="8">
        <v>0.029600000000000001</v>
      </c>
      <c r="O318" s="7">
        <v>989.08000000000004</v>
      </c>
      <c r="P318" s="7">
        <v>96.299999999999997</v>
      </c>
      <c r="Q318" s="7">
        <v>0</v>
      </c>
      <c r="R318" s="7">
        <v>0.94999999999999996</v>
      </c>
      <c r="S318" s="8">
        <v>3.7500000000000001E-06</v>
      </c>
      <c r="T318" s="8">
        <v>0</v>
      </c>
      <c r="U318" s="8">
        <v>0</v>
      </c>
      <c r="V318" s="52"/>
    </row>
    <row r="319" spans="1:22" ht="12.75">
      <c r="A319" s="52"/>
      <c r="B319" s="6" t="s">
        <v>642</v>
      </c>
      <c r="C319" s="17">
        <v>6940167</v>
      </c>
      <c r="D319" s="18" t="s">
        <v>200</v>
      </c>
      <c r="E319" s="6"/>
      <c r="F319" s="18">
        <v>520025370</v>
      </c>
      <c r="G319" s="6" t="s">
        <v>485</v>
      </c>
      <c r="H319" s="6" t="s">
        <v>172</v>
      </c>
      <c r="I319" s="6" t="s">
        <v>99</v>
      </c>
      <c r="J319" s="6"/>
      <c r="K319" s="17">
        <v>1.21</v>
      </c>
      <c r="L319" s="6" t="s">
        <v>100</v>
      </c>
      <c r="M319" s="19">
        <v>0.050999999999999997</v>
      </c>
      <c r="N319" s="8">
        <v>0.019</v>
      </c>
      <c r="O319" s="7">
        <v>8860.4500000000007</v>
      </c>
      <c r="P319" s="7">
        <v>105.23</v>
      </c>
      <c r="Q319" s="7">
        <v>0</v>
      </c>
      <c r="R319" s="7">
        <v>9.3200000000000003</v>
      </c>
      <c r="S319" s="8">
        <v>0.00010000000000000001</v>
      </c>
      <c r="T319" s="8">
        <v>0</v>
      </c>
      <c r="U319" s="8">
        <v>0</v>
      </c>
      <c r="V319" s="52"/>
    </row>
    <row r="320" spans="1:22" ht="12.75">
      <c r="A320" s="52"/>
      <c r="B320" s="6" t="s">
        <v>643</v>
      </c>
      <c r="C320" s="17">
        <v>2300234</v>
      </c>
      <c r="D320" s="18" t="s">
        <v>200</v>
      </c>
      <c r="E320" s="6"/>
      <c r="F320" s="18">
        <v>520031931</v>
      </c>
      <c r="G320" s="6" t="s">
        <v>429</v>
      </c>
      <c r="H320" s="6" t="s">
        <v>172</v>
      </c>
      <c r="I320" s="6" t="s">
        <v>99</v>
      </c>
      <c r="J320" s="6"/>
      <c r="K320" s="17">
        <v>5.5700000000000003</v>
      </c>
      <c r="L320" s="6" t="s">
        <v>100</v>
      </c>
      <c r="M320" s="19">
        <v>0.032000000000000001</v>
      </c>
      <c r="N320" s="8">
        <v>0.0304</v>
      </c>
      <c r="O320" s="7">
        <v>627406.62</v>
      </c>
      <c r="P320" s="7">
        <v>102.08</v>
      </c>
      <c r="Q320" s="7">
        <v>0</v>
      </c>
      <c r="R320" s="7">
        <v>640.46000000000004</v>
      </c>
      <c r="S320" s="8">
        <v>0.00080000000000000004</v>
      </c>
      <c r="T320" s="8">
        <v>0.002</v>
      </c>
      <c r="U320" s="8">
        <v>0.00040000000000000002</v>
      </c>
      <c r="V320" s="52"/>
    </row>
    <row r="321" spans="1:22" ht="12.75">
      <c r="A321" s="52"/>
      <c r="B321" s="6" t="s">
        <v>644</v>
      </c>
      <c r="C321" s="17">
        <v>2300150</v>
      </c>
      <c r="D321" s="18" t="s">
        <v>200</v>
      </c>
      <c r="E321" s="6"/>
      <c r="F321" s="18">
        <v>520031931</v>
      </c>
      <c r="G321" s="6" t="s">
        <v>429</v>
      </c>
      <c r="H321" s="6" t="s">
        <v>172</v>
      </c>
      <c r="I321" s="6" t="s">
        <v>99</v>
      </c>
      <c r="J321" s="6"/>
      <c r="K321" s="17">
        <v>0.67000000000000004</v>
      </c>
      <c r="L321" s="6" t="s">
        <v>100</v>
      </c>
      <c r="M321" s="19">
        <v>0.017819999999999999</v>
      </c>
      <c r="N321" s="8">
        <v>0.012</v>
      </c>
      <c r="O321" s="7">
        <v>41606.010000000002</v>
      </c>
      <c r="P321" s="7">
        <v>100.66</v>
      </c>
      <c r="Q321" s="7">
        <v>0</v>
      </c>
      <c r="R321" s="7">
        <v>41.880000000000003</v>
      </c>
      <c r="S321" s="8">
        <v>0.0011999999999999999</v>
      </c>
      <c r="T321" s="8">
        <v>0.00010000000000000001</v>
      </c>
      <c r="U321" s="8">
        <v>0</v>
      </c>
      <c r="V321" s="52"/>
    </row>
    <row r="322" spans="1:22" ht="12.75">
      <c r="A322" s="52"/>
      <c r="B322" s="6" t="s">
        <v>645</v>
      </c>
      <c r="C322" s="17">
        <v>2300176</v>
      </c>
      <c r="D322" s="18" t="s">
        <v>200</v>
      </c>
      <c r="E322" s="6"/>
      <c r="F322" s="18">
        <v>520031931</v>
      </c>
      <c r="G322" s="6" t="s">
        <v>429</v>
      </c>
      <c r="H322" s="6" t="s">
        <v>172</v>
      </c>
      <c r="I322" s="6" t="s">
        <v>99</v>
      </c>
      <c r="J322" s="6"/>
      <c r="K322" s="17">
        <v>2.3500000000000001</v>
      </c>
      <c r="L322" s="6" t="s">
        <v>100</v>
      </c>
      <c r="M322" s="19">
        <v>0.036499999999999998</v>
      </c>
      <c r="N322" s="8">
        <v>0.023900000000000001</v>
      </c>
      <c r="O322" s="7">
        <v>1377087.71</v>
      </c>
      <c r="P322" s="7">
        <v>104.23</v>
      </c>
      <c r="Q322" s="7">
        <v>0</v>
      </c>
      <c r="R322" s="7">
        <v>1435.3399999999999</v>
      </c>
      <c r="S322" s="8">
        <v>0.00080000000000000004</v>
      </c>
      <c r="T322" s="8">
        <v>0.0045999999999999999</v>
      </c>
      <c r="U322" s="8">
        <v>0.00089999999999999998</v>
      </c>
      <c r="V322" s="52"/>
    </row>
    <row r="323" spans="1:22" ht="12.75">
      <c r="A323" s="52"/>
      <c r="B323" s="6" t="s">
        <v>646</v>
      </c>
      <c r="C323" s="17">
        <v>1181007</v>
      </c>
      <c r="D323" s="18" t="s">
        <v>200</v>
      </c>
      <c r="E323" s="6"/>
      <c r="F323" s="18">
        <v>513623314</v>
      </c>
      <c r="G323" s="6" t="s">
        <v>339</v>
      </c>
      <c r="H323" s="6" t="s">
        <v>172</v>
      </c>
      <c r="I323" s="6" t="s">
        <v>99</v>
      </c>
      <c r="J323" s="6"/>
      <c r="K323" s="17">
        <v>6.0700000000000003</v>
      </c>
      <c r="L323" s="6" t="s">
        <v>100</v>
      </c>
      <c r="M323" s="19">
        <v>0.020899999999999998</v>
      </c>
      <c r="N323" s="8">
        <v>0.030499999999999999</v>
      </c>
      <c r="O323" s="7">
        <v>166906.76000000001</v>
      </c>
      <c r="P323" s="7">
        <v>95.370000000000005</v>
      </c>
      <c r="Q323" s="7">
        <v>0</v>
      </c>
      <c r="R323" s="7">
        <v>159.18000000000001</v>
      </c>
      <c r="S323" s="8">
        <v>0.00080000000000000004</v>
      </c>
      <c r="T323" s="8">
        <v>0.00050000000000000001</v>
      </c>
      <c r="U323" s="8">
        <v>0.00010000000000000001</v>
      </c>
      <c r="V323" s="52"/>
    </row>
    <row r="324" spans="1:22" ht="12.75">
      <c r="A324" s="52"/>
      <c r="B324" s="6" t="s">
        <v>647</v>
      </c>
      <c r="C324" s="17">
        <v>1143130</v>
      </c>
      <c r="D324" s="18" t="s">
        <v>200</v>
      </c>
      <c r="E324" s="6"/>
      <c r="F324" s="18">
        <v>513834200</v>
      </c>
      <c r="G324" s="6" t="s">
        <v>447</v>
      </c>
      <c r="H324" s="6" t="s">
        <v>172</v>
      </c>
      <c r="I324" s="6" t="s">
        <v>99</v>
      </c>
      <c r="J324" s="6"/>
      <c r="K324" s="17">
        <v>8.4199999999999999</v>
      </c>
      <c r="L324" s="6" t="s">
        <v>100</v>
      </c>
      <c r="M324" s="19">
        <v>0.030499999999999999</v>
      </c>
      <c r="N324" s="8">
        <v>0.035400000000000001</v>
      </c>
      <c r="O324" s="7">
        <v>237360.89999999999</v>
      </c>
      <c r="P324" s="7">
        <v>96.939999999999998</v>
      </c>
      <c r="Q324" s="7">
        <v>0</v>
      </c>
      <c r="R324" s="7">
        <v>230.09999999999999</v>
      </c>
      <c r="S324" s="8">
        <v>0.00029999999999999997</v>
      </c>
      <c r="T324" s="8">
        <v>0.00069999999999999999</v>
      </c>
      <c r="U324" s="8">
        <v>0.00010000000000000001</v>
      </c>
      <c r="V324" s="52"/>
    </row>
    <row r="325" spans="1:22" ht="12.75">
      <c r="A325" s="52"/>
      <c r="B325" s="6" t="s">
        <v>648</v>
      </c>
      <c r="C325" s="17">
        <v>1136316</v>
      </c>
      <c r="D325" s="18" t="s">
        <v>200</v>
      </c>
      <c r="E325" s="6"/>
      <c r="F325" s="18">
        <v>513834200</v>
      </c>
      <c r="G325" s="6" t="s">
        <v>447</v>
      </c>
      <c r="H325" s="6" t="s">
        <v>172</v>
      </c>
      <c r="I325" s="6" t="s">
        <v>99</v>
      </c>
      <c r="J325" s="6"/>
      <c r="K325" s="17">
        <v>5.1299999999999999</v>
      </c>
      <c r="L325" s="6" t="s">
        <v>100</v>
      </c>
      <c r="M325" s="19">
        <v>0.0436</v>
      </c>
      <c r="N325" s="8">
        <v>0.0287</v>
      </c>
      <c r="O325" s="7">
        <v>68752.190000000002</v>
      </c>
      <c r="P325" s="7">
        <v>109.01000000000001</v>
      </c>
      <c r="Q325" s="7">
        <v>0</v>
      </c>
      <c r="R325" s="7">
        <v>74.950000000000003</v>
      </c>
      <c r="S325" s="8">
        <v>0.00020000000000000001</v>
      </c>
      <c r="T325" s="8">
        <v>0.00020000000000000001</v>
      </c>
      <c r="U325" s="8">
        <v>0</v>
      </c>
      <c r="V325" s="52"/>
    </row>
    <row r="326" spans="1:22" ht="12.75">
      <c r="A326" s="52"/>
      <c r="B326" s="6" t="s">
        <v>649</v>
      </c>
      <c r="C326" s="17">
        <v>1143122</v>
      </c>
      <c r="D326" s="18" t="s">
        <v>200</v>
      </c>
      <c r="E326" s="6"/>
      <c r="F326" s="18">
        <v>513834200</v>
      </c>
      <c r="G326" s="6" t="s">
        <v>447</v>
      </c>
      <c r="H326" s="6" t="s">
        <v>172</v>
      </c>
      <c r="I326" s="6" t="s">
        <v>99</v>
      </c>
      <c r="J326" s="6"/>
      <c r="K326" s="17">
        <v>7.6699999999999999</v>
      </c>
      <c r="L326" s="6" t="s">
        <v>100</v>
      </c>
      <c r="M326" s="19">
        <v>0.030499999999999999</v>
      </c>
      <c r="N326" s="8">
        <v>0.034299999999999997</v>
      </c>
      <c r="O326" s="7">
        <v>4837.5500000000002</v>
      </c>
      <c r="P326" s="7">
        <v>98.129999999999995</v>
      </c>
      <c r="Q326" s="7">
        <v>0</v>
      </c>
      <c r="R326" s="7">
        <v>4.75</v>
      </c>
      <c r="S326" s="8">
        <v>6.64E-06</v>
      </c>
      <c r="T326" s="8">
        <v>0</v>
      </c>
      <c r="U326" s="8">
        <v>0</v>
      </c>
      <c r="V326" s="52"/>
    </row>
    <row r="327" spans="1:22" ht="12.75">
      <c r="A327" s="52"/>
      <c r="B327" s="6" t="s">
        <v>650</v>
      </c>
      <c r="C327" s="17">
        <v>1182666</v>
      </c>
      <c r="D327" s="18" t="s">
        <v>200</v>
      </c>
      <c r="E327" s="6"/>
      <c r="F327" s="18">
        <v>513834200</v>
      </c>
      <c r="G327" s="6" t="s">
        <v>447</v>
      </c>
      <c r="H327" s="6" t="s">
        <v>172</v>
      </c>
      <c r="I327" s="6" t="s">
        <v>99</v>
      </c>
      <c r="J327" s="6"/>
      <c r="K327" s="17">
        <v>9.3000000000000007</v>
      </c>
      <c r="L327" s="6" t="s">
        <v>100</v>
      </c>
      <c r="M327" s="19">
        <v>0.0263</v>
      </c>
      <c r="N327" s="8">
        <v>0.035099999999999999</v>
      </c>
      <c r="O327" s="7">
        <v>596573.29000000004</v>
      </c>
      <c r="P327" s="7">
        <v>93.200000000000003</v>
      </c>
      <c r="Q327" s="7">
        <v>0</v>
      </c>
      <c r="R327" s="7">
        <v>556.00999999999999</v>
      </c>
      <c r="S327" s="8">
        <v>0.00089999999999999998</v>
      </c>
      <c r="T327" s="8">
        <v>0.0018</v>
      </c>
      <c r="U327" s="8">
        <v>0.00029999999999999997</v>
      </c>
      <c r="V327" s="52"/>
    </row>
    <row r="328" spans="1:22" ht="12.75">
      <c r="A328" s="52"/>
      <c r="B328" s="6" t="s">
        <v>651</v>
      </c>
      <c r="C328" s="17">
        <v>1138171</v>
      </c>
      <c r="D328" s="18" t="s">
        <v>200</v>
      </c>
      <c r="E328" s="6"/>
      <c r="F328" s="18">
        <v>513834200</v>
      </c>
      <c r="G328" s="6" t="s">
        <v>447</v>
      </c>
      <c r="H328" s="6" t="s">
        <v>172</v>
      </c>
      <c r="I328" s="6" t="s">
        <v>99</v>
      </c>
      <c r="J328" s="6"/>
      <c r="K328" s="17">
        <v>6.7300000000000004</v>
      </c>
      <c r="L328" s="6" t="s">
        <v>100</v>
      </c>
      <c r="M328" s="19">
        <v>0.0395</v>
      </c>
      <c r="N328" s="8">
        <v>0.031600000000000003</v>
      </c>
      <c r="O328" s="7">
        <v>1846.3599999999999</v>
      </c>
      <c r="P328" s="7">
        <v>106.5</v>
      </c>
      <c r="Q328" s="7">
        <v>0</v>
      </c>
      <c r="R328" s="7">
        <v>1.97</v>
      </c>
      <c r="S328" s="8">
        <v>7.6899999999999992E-06</v>
      </c>
      <c r="T328" s="8">
        <v>0</v>
      </c>
      <c r="U328" s="8">
        <v>0</v>
      </c>
      <c r="V328" s="52"/>
    </row>
    <row r="329" spans="1:22" ht="12.75">
      <c r="A329" s="52"/>
      <c r="B329" s="6" t="s">
        <v>652</v>
      </c>
      <c r="C329" s="17">
        <v>1157577</v>
      </c>
      <c r="D329" s="18" t="s">
        <v>200</v>
      </c>
      <c r="E329" s="6"/>
      <c r="F329" s="18">
        <v>1772</v>
      </c>
      <c r="G329" s="6" t="s">
        <v>374</v>
      </c>
      <c r="H329" s="6" t="s">
        <v>172</v>
      </c>
      <c r="I329" s="6" t="s">
        <v>99</v>
      </c>
      <c r="J329" s="6"/>
      <c r="K329" s="17">
        <v>2.73</v>
      </c>
      <c r="L329" s="6" t="s">
        <v>100</v>
      </c>
      <c r="M329" s="19">
        <v>0.048000000000000001</v>
      </c>
      <c r="N329" s="8">
        <v>0.035999999999999997</v>
      </c>
      <c r="O329" s="7">
        <v>608195.66000000003</v>
      </c>
      <c r="P329" s="7">
        <v>105.39</v>
      </c>
      <c r="Q329" s="7">
        <v>0</v>
      </c>
      <c r="R329" s="7">
        <v>640.98000000000002</v>
      </c>
      <c r="S329" s="8">
        <v>0.0012999999999999999</v>
      </c>
      <c r="T329" s="8">
        <v>0.002</v>
      </c>
      <c r="U329" s="8">
        <v>0.00040000000000000002</v>
      </c>
      <c r="V329" s="52"/>
    </row>
    <row r="330" spans="1:22" ht="12.75">
      <c r="A330" s="52"/>
      <c r="B330" s="6" t="s">
        <v>653</v>
      </c>
      <c r="C330" s="17">
        <v>1138494</v>
      </c>
      <c r="D330" s="18" t="s">
        <v>200</v>
      </c>
      <c r="E330" s="6"/>
      <c r="F330" s="18">
        <v>520041997</v>
      </c>
      <c r="G330" s="6" t="s">
        <v>654</v>
      </c>
      <c r="H330" s="6" t="s">
        <v>172</v>
      </c>
      <c r="I330" s="6" t="s">
        <v>99</v>
      </c>
      <c r="J330" s="6"/>
      <c r="K330" s="17">
        <v>0.75</v>
      </c>
      <c r="L330" s="6" t="s">
        <v>100</v>
      </c>
      <c r="M330" s="19">
        <v>0.027900000000000001</v>
      </c>
      <c r="N330" s="8">
        <v>0.0051999999999999998</v>
      </c>
      <c r="O330" s="7">
        <v>19753.52</v>
      </c>
      <c r="P330" s="7">
        <v>101.7</v>
      </c>
      <c r="Q330" s="7">
        <v>0</v>
      </c>
      <c r="R330" s="7">
        <v>20.09</v>
      </c>
      <c r="S330" s="8">
        <v>0.00010000000000000001</v>
      </c>
      <c r="T330" s="8">
        <v>0.00010000000000000001</v>
      </c>
      <c r="U330" s="8">
        <v>0</v>
      </c>
      <c r="V330" s="52"/>
    </row>
    <row r="331" spans="1:22" ht="12.75">
      <c r="A331" s="52"/>
      <c r="B331" s="6" t="s">
        <v>655</v>
      </c>
      <c r="C331" s="17">
        <v>1141647</v>
      </c>
      <c r="D331" s="18" t="s">
        <v>200</v>
      </c>
      <c r="E331" s="6"/>
      <c r="F331" s="18">
        <v>511809071</v>
      </c>
      <c r="G331" s="6" t="s">
        <v>453</v>
      </c>
      <c r="H331" s="6" t="s">
        <v>172</v>
      </c>
      <c r="I331" s="6" t="s">
        <v>99</v>
      </c>
      <c r="J331" s="6"/>
      <c r="K331" s="17">
        <v>0.72999999999999998</v>
      </c>
      <c r="L331" s="6" t="s">
        <v>100</v>
      </c>
      <c r="M331" s="19">
        <v>0.034000000000000002</v>
      </c>
      <c r="N331" s="8">
        <v>0.015800000000000002</v>
      </c>
      <c r="O331" s="7">
        <v>66283.839999999997</v>
      </c>
      <c r="P331" s="7">
        <v>101.81</v>
      </c>
      <c r="Q331" s="7">
        <v>0</v>
      </c>
      <c r="R331" s="7">
        <v>67.480000000000004</v>
      </c>
      <c r="S331" s="8">
        <v>0.00029999999999999997</v>
      </c>
      <c r="T331" s="8">
        <v>0.00020000000000000001</v>
      </c>
      <c r="U331" s="8">
        <v>0</v>
      </c>
      <c r="V331" s="52"/>
    </row>
    <row r="332" spans="1:22" ht="12.75">
      <c r="A332" s="52"/>
      <c r="B332" s="6" t="s">
        <v>656</v>
      </c>
      <c r="C332" s="17">
        <v>1139419</v>
      </c>
      <c r="D332" s="18" t="s">
        <v>200</v>
      </c>
      <c r="E332" s="6"/>
      <c r="F332" s="18">
        <v>520042482</v>
      </c>
      <c r="G332" s="6" t="s">
        <v>657</v>
      </c>
      <c r="H332" s="6" t="s">
        <v>435</v>
      </c>
      <c r="I332" s="6" t="s">
        <v>310</v>
      </c>
      <c r="J332" s="6"/>
      <c r="K332" s="17">
        <v>0.57999999999999996</v>
      </c>
      <c r="L332" s="6" t="s">
        <v>100</v>
      </c>
      <c r="M332" s="19">
        <v>0.024500000000000001</v>
      </c>
      <c r="N332" s="8">
        <v>0.0141</v>
      </c>
      <c r="O332" s="7">
        <v>18159.330000000002</v>
      </c>
      <c r="P332" s="7">
        <v>101.62000000000001</v>
      </c>
      <c r="Q332" s="7">
        <v>0</v>
      </c>
      <c r="R332" s="7">
        <v>18.449999999999999</v>
      </c>
      <c r="S332" s="8">
        <v>0.00010000000000000001</v>
      </c>
      <c r="T332" s="8">
        <v>0.00010000000000000001</v>
      </c>
      <c r="U332" s="8">
        <v>0</v>
      </c>
      <c r="V332" s="52"/>
    </row>
    <row r="333" spans="1:22" ht="12.75">
      <c r="A333" s="52"/>
      <c r="B333" s="6" t="s">
        <v>658</v>
      </c>
      <c r="C333" s="17">
        <v>6130199</v>
      </c>
      <c r="D333" s="18" t="s">
        <v>200</v>
      </c>
      <c r="E333" s="6"/>
      <c r="F333" s="18">
        <v>520017807</v>
      </c>
      <c r="G333" s="6" t="s">
        <v>339</v>
      </c>
      <c r="H333" s="6" t="s">
        <v>172</v>
      </c>
      <c r="I333" s="6" t="s">
        <v>99</v>
      </c>
      <c r="J333" s="6"/>
      <c r="K333" s="17">
        <v>2.75</v>
      </c>
      <c r="L333" s="6" t="s">
        <v>100</v>
      </c>
      <c r="M333" s="19">
        <v>0.050500000000000003</v>
      </c>
      <c r="N333" s="8">
        <v>0.0218</v>
      </c>
      <c r="O333" s="7">
        <v>319938.54999999999</v>
      </c>
      <c r="P333" s="7">
        <v>108.47</v>
      </c>
      <c r="Q333" s="7">
        <v>0</v>
      </c>
      <c r="R333" s="7">
        <v>347.04000000000002</v>
      </c>
      <c r="S333" s="8">
        <v>0.00069999999999999999</v>
      </c>
      <c r="T333" s="8">
        <v>0.0011000000000000001</v>
      </c>
      <c r="U333" s="8">
        <v>0.00020000000000000001</v>
      </c>
      <c r="V333" s="52"/>
    </row>
    <row r="334" spans="1:22" ht="12.75">
      <c r="A334" s="52"/>
      <c r="B334" s="6" t="s">
        <v>659</v>
      </c>
      <c r="C334" s="17">
        <v>1132968</v>
      </c>
      <c r="D334" s="18" t="s">
        <v>200</v>
      </c>
      <c r="E334" s="6"/>
      <c r="F334" s="18">
        <v>513754069</v>
      </c>
      <c r="G334" s="6" t="s">
        <v>447</v>
      </c>
      <c r="H334" s="6" t="s">
        <v>172</v>
      </c>
      <c r="I334" s="6" t="s">
        <v>99</v>
      </c>
      <c r="J334" s="6"/>
      <c r="K334" s="17">
        <v>0.73999999999999999</v>
      </c>
      <c r="L334" s="6" t="s">
        <v>100</v>
      </c>
      <c r="M334" s="19">
        <v>0.041399999999999999</v>
      </c>
      <c r="N334" s="8">
        <v>0.0115</v>
      </c>
      <c r="O334" s="7">
        <v>11749.549999999999</v>
      </c>
      <c r="P334" s="7">
        <v>103.26000000000001</v>
      </c>
      <c r="Q334" s="7">
        <v>0</v>
      </c>
      <c r="R334" s="7">
        <v>12.130000000000001</v>
      </c>
      <c r="S334" s="8">
        <v>4.456E-05</v>
      </c>
      <c r="T334" s="8">
        <v>0</v>
      </c>
      <c r="U334" s="8">
        <v>0</v>
      </c>
      <c r="V334" s="52"/>
    </row>
    <row r="335" spans="1:22" ht="12.75">
      <c r="A335" s="52"/>
      <c r="B335" s="6" t="s">
        <v>660</v>
      </c>
      <c r="C335" s="17">
        <v>1179928</v>
      </c>
      <c r="D335" s="18" t="s">
        <v>200</v>
      </c>
      <c r="E335" s="6"/>
      <c r="F335" s="18">
        <v>513754069</v>
      </c>
      <c r="G335" s="6" t="s">
        <v>447</v>
      </c>
      <c r="H335" s="6" t="s">
        <v>172</v>
      </c>
      <c r="I335" s="6" t="s">
        <v>99</v>
      </c>
      <c r="J335" s="6"/>
      <c r="K335" s="17">
        <v>8.8599999999999994</v>
      </c>
      <c r="L335" s="6" t="s">
        <v>100</v>
      </c>
      <c r="M335" s="19">
        <v>0.025000000000000001</v>
      </c>
      <c r="N335" s="8">
        <v>0.0349</v>
      </c>
      <c r="O335" s="7">
        <v>112275.34</v>
      </c>
      <c r="P335" s="7">
        <v>91.930000000000007</v>
      </c>
      <c r="Q335" s="7">
        <v>0</v>
      </c>
      <c r="R335" s="7">
        <v>103.20999999999999</v>
      </c>
      <c r="S335" s="8">
        <v>0.00020000000000000001</v>
      </c>
      <c r="T335" s="8">
        <v>0.00029999999999999997</v>
      </c>
      <c r="U335" s="8">
        <v>0.00010000000000000001</v>
      </c>
      <c r="V335" s="52"/>
    </row>
    <row r="336" spans="1:22" ht="12.75">
      <c r="A336" s="52"/>
      <c r="B336" s="6" t="s">
        <v>661</v>
      </c>
      <c r="C336" s="17">
        <v>1136068</v>
      </c>
      <c r="D336" s="18" t="s">
        <v>200</v>
      </c>
      <c r="E336" s="6"/>
      <c r="F336" s="18">
        <v>513754069</v>
      </c>
      <c r="G336" s="6" t="s">
        <v>447</v>
      </c>
      <c r="H336" s="6" t="s">
        <v>172</v>
      </c>
      <c r="I336" s="6" t="s">
        <v>99</v>
      </c>
      <c r="J336" s="6"/>
      <c r="K336" s="17">
        <v>2.2400000000000002</v>
      </c>
      <c r="L336" s="6" t="s">
        <v>100</v>
      </c>
      <c r="M336" s="19">
        <v>0.039199999999999999</v>
      </c>
      <c r="N336" s="8">
        <v>0.024400000000000002</v>
      </c>
      <c r="O336" s="7">
        <v>1175912.98</v>
      </c>
      <c r="P336" s="7">
        <v>104.02</v>
      </c>
      <c r="Q336" s="7">
        <v>0</v>
      </c>
      <c r="R336" s="7">
        <v>1223.1800000000001</v>
      </c>
      <c r="S336" s="8">
        <v>0.0011999999999999999</v>
      </c>
      <c r="T336" s="8">
        <v>0.0038999999999999998</v>
      </c>
      <c r="U336" s="8">
        <v>0.00069999999999999999</v>
      </c>
      <c r="V336" s="52"/>
    </row>
    <row r="337" spans="1:22" ht="12.75">
      <c r="A337" s="52"/>
      <c r="B337" s="6" t="s">
        <v>662</v>
      </c>
      <c r="C337" s="17">
        <v>1160647</v>
      </c>
      <c r="D337" s="18" t="s">
        <v>200</v>
      </c>
      <c r="E337" s="6"/>
      <c r="F337" s="18">
        <v>513754069</v>
      </c>
      <c r="G337" s="6" t="s">
        <v>447</v>
      </c>
      <c r="H337" s="6" t="s">
        <v>172</v>
      </c>
      <c r="I337" s="6" t="s">
        <v>99</v>
      </c>
      <c r="J337" s="6"/>
      <c r="K337" s="17">
        <v>7.2400000000000002</v>
      </c>
      <c r="L337" s="6" t="s">
        <v>100</v>
      </c>
      <c r="M337" s="19">
        <v>0.0264</v>
      </c>
      <c r="N337" s="8">
        <v>0.033599999999999998</v>
      </c>
      <c r="O337" s="7">
        <v>1241036.22</v>
      </c>
      <c r="P337" s="7">
        <v>95.170000000000002</v>
      </c>
      <c r="Q337" s="7">
        <v>0</v>
      </c>
      <c r="R337" s="7">
        <v>1181.0899999999999</v>
      </c>
      <c r="S337" s="8">
        <v>0.00080000000000000004</v>
      </c>
      <c r="T337" s="8">
        <v>0.0038</v>
      </c>
      <c r="U337" s="8">
        <v>0.00069999999999999999</v>
      </c>
      <c r="V337" s="52"/>
    </row>
    <row r="338" spans="1:22" ht="12.75">
      <c r="A338" s="52"/>
      <c r="B338" s="6" t="s">
        <v>663</v>
      </c>
      <c r="C338" s="17">
        <v>1135862</v>
      </c>
      <c r="D338" s="18" t="s">
        <v>200</v>
      </c>
      <c r="E338" s="6"/>
      <c r="F338" s="18">
        <v>513230029</v>
      </c>
      <c r="G338" s="6" t="s">
        <v>447</v>
      </c>
      <c r="H338" s="6" t="s">
        <v>435</v>
      </c>
      <c r="I338" s="6" t="s">
        <v>310</v>
      </c>
      <c r="J338" s="6"/>
      <c r="K338" s="17">
        <v>1</v>
      </c>
      <c r="L338" s="6" t="s">
        <v>100</v>
      </c>
      <c r="M338" s="19">
        <v>0.035799999999999998</v>
      </c>
      <c r="N338" s="8">
        <v>0.0146</v>
      </c>
      <c r="O338" s="7">
        <v>1441446.52</v>
      </c>
      <c r="P338" s="7">
        <v>102.09</v>
      </c>
      <c r="Q338" s="7">
        <v>0</v>
      </c>
      <c r="R338" s="7">
        <v>1471.5699999999999</v>
      </c>
      <c r="S338" s="8">
        <v>0.0011999999999999999</v>
      </c>
      <c r="T338" s="8">
        <v>0.0047000000000000002</v>
      </c>
      <c r="U338" s="8">
        <v>0.00089999999999999998</v>
      </c>
      <c r="V338" s="52"/>
    </row>
    <row r="339" spans="1:22" ht="12.75">
      <c r="A339" s="52"/>
      <c r="B339" s="6" t="s">
        <v>664</v>
      </c>
      <c r="C339" s="17">
        <v>1142785</v>
      </c>
      <c r="D339" s="18" t="s">
        <v>200</v>
      </c>
      <c r="E339" s="6"/>
      <c r="F339" s="18">
        <v>513230029</v>
      </c>
      <c r="G339" s="6" t="s">
        <v>447</v>
      </c>
      <c r="H339" s="6" t="s">
        <v>435</v>
      </c>
      <c r="I339" s="6" t="s">
        <v>310</v>
      </c>
      <c r="J339" s="6"/>
      <c r="K339" s="17">
        <v>3.6000000000000001</v>
      </c>
      <c r="L339" s="6" t="s">
        <v>100</v>
      </c>
      <c r="M339" s="19">
        <v>0.0263</v>
      </c>
      <c r="N339" s="8">
        <v>0.026800000000000001</v>
      </c>
      <c r="O339" s="7">
        <v>209000.79000000001</v>
      </c>
      <c r="P339" s="7">
        <v>100.48</v>
      </c>
      <c r="Q339" s="7">
        <v>0</v>
      </c>
      <c r="R339" s="7">
        <v>210</v>
      </c>
      <c r="S339" s="8">
        <v>0.00020000000000000001</v>
      </c>
      <c r="T339" s="8">
        <v>0.00069999999999999999</v>
      </c>
      <c r="U339" s="8">
        <v>0.00010000000000000001</v>
      </c>
      <c r="V339" s="52"/>
    </row>
    <row r="340" spans="1:22" ht="12.75">
      <c r="A340" s="52"/>
      <c r="B340" s="6" t="s">
        <v>665</v>
      </c>
      <c r="C340" s="17">
        <v>1139286</v>
      </c>
      <c r="D340" s="18" t="s">
        <v>200</v>
      </c>
      <c r="E340" s="6"/>
      <c r="F340" s="18">
        <v>513230029</v>
      </c>
      <c r="G340" s="6" t="s">
        <v>447</v>
      </c>
      <c r="H340" s="6" t="s">
        <v>435</v>
      </c>
      <c r="I340" s="6" t="s">
        <v>310</v>
      </c>
      <c r="J340" s="6"/>
      <c r="K340" s="17">
        <v>2.1600000000000001</v>
      </c>
      <c r="L340" s="6" t="s">
        <v>100</v>
      </c>
      <c r="M340" s="19">
        <v>0.032899999999999999</v>
      </c>
      <c r="N340" s="8">
        <v>0.024</v>
      </c>
      <c r="O340" s="7">
        <v>548842.97999999998</v>
      </c>
      <c r="P340" s="7">
        <v>104.40000000000001</v>
      </c>
      <c r="Q340" s="7">
        <v>0</v>
      </c>
      <c r="R340" s="7">
        <v>572.99000000000001</v>
      </c>
      <c r="S340" s="8">
        <v>0.00059999999999999995</v>
      </c>
      <c r="T340" s="8">
        <v>0.0018</v>
      </c>
      <c r="U340" s="8">
        <v>0.00040000000000000002</v>
      </c>
      <c r="V340" s="52"/>
    </row>
    <row r="341" spans="1:22" ht="12.75">
      <c r="A341" s="52"/>
      <c r="B341" s="6" t="s">
        <v>666</v>
      </c>
      <c r="C341" s="17">
        <v>1156041</v>
      </c>
      <c r="D341" s="18" t="s">
        <v>200</v>
      </c>
      <c r="E341" s="6"/>
      <c r="F341" s="18">
        <v>513230029</v>
      </c>
      <c r="G341" s="6" t="s">
        <v>447</v>
      </c>
      <c r="H341" s="6" t="s">
        <v>435</v>
      </c>
      <c r="I341" s="6" t="s">
        <v>310</v>
      </c>
      <c r="J341" s="6"/>
      <c r="K341" s="17">
        <v>4.3899999999999997</v>
      </c>
      <c r="L341" s="6" t="s">
        <v>100</v>
      </c>
      <c r="M341" s="19">
        <v>0.041000000000000002</v>
      </c>
      <c r="N341" s="8">
        <v>0.0298</v>
      </c>
      <c r="O341" s="7">
        <v>7258.1000000000004</v>
      </c>
      <c r="P341" s="7">
        <v>105.88</v>
      </c>
      <c r="Q341" s="7">
        <v>0</v>
      </c>
      <c r="R341" s="7">
        <v>7.6799999999999997</v>
      </c>
      <c r="S341" s="8">
        <v>1.0180000000000001E-05</v>
      </c>
      <c r="T341" s="8">
        <v>0</v>
      </c>
      <c r="U341" s="8">
        <v>0</v>
      </c>
      <c r="V341" s="52"/>
    </row>
    <row r="342" spans="1:22" ht="12.75">
      <c r="A342" s="52"/>
      <c r="B342" s="6" t="s">
        <v>667</v>
      </c>
      <c r="C342" s="17">
        <v>1135920</v>
      </c>
      <c r="D342" s="18" t="s">
        <v>200</v>
      </c>
      <c r="E342" s="6"/>
      <c r="F342" s="18">
        <v>513937714</v>
      </c>
      <c r="G342" s="6" t="s">
        <v>447</v>
      </c>
      <c r="H342" s="6" t="s">
        <v>435</v>
      </c>
      <c r="I342" s="6" t="s">
        <v>310</v>
      </c>
      <c r="J342" s="6"/>
      <c r="K342" s="17">
        <v>2.1600000000000001</v>
      </c>
      <c r="L342" s="6" t="s">
        <v>100</v>
      </c>
      <c r="M342" s="19">
        <v>0.041000000000000002</v>
      </c>
      <c r="N342" s="8">
        <v>0.021399999999999999</v>
      </c>
      <c r="O342" s="7">
        <v>65628.509999999995</v>
      </c>
      <c r="P342" s="7">
        <v>105.31999999999999</v>
      </c>
      <c r="Q342" s="7">
        <v>0</v>
      </c>
      <c r="R342" s="7">
        <v>69.120000000000005</v>
      </c>
      <c r="S342" s="8">
        <v>0.00020000000000000001</v>
      </c>
      <c r="T342" s="8">
        <v>0.00020000000000000001</v>
      </c>
      <c r="U342" s="8">
        <v>0</v>
      </c>
      <c r="V342" s="52"/>
    </row>
    <row r="343" spans="1:22" ht="12.75">
      <c r="A343" s="52"/>
      <c r="B343" s="6" t="s">
        <v>668</v>
      </c>
      <c r="C343" s="17">
        <v>2560142</v>
      </c>
      <c r="D343" s="18" t="s">
        <v>200</v>
      </c>
      <c r="E343" s="6"/>
      <c r="F343" s="18">
        <v>520036690</v>
      </c>
      <c r="G343" s="6" t="s">
        <v>669</v>
      </c>
      <c r="H343" s="6" t="s">
        <v>172</v>
      </c>
      <c r="I343" s="6" t="s">
        <v>99</v>
      </c>
      <c r="J343" s="6"/>
      <c r="K343" s="17">
        <v>1.23</v>
      </c>
      <c r="L343" s="6" t="s">
        <v>100</v>
      </c>
      <c r="M343" s="19">
        <v>0.028000000000000001</v>
      </c>
      <c r="N343" s="8">
        <v>0.019400000000000001</v>
      </c>
      <c r="O343" s="7">
        <v>196392.98000000001</v>
      </c>
      <c r="P343" s="7">
        <v>101.75</v>
      </c>
      <c r="Q343" s="7">
        <v>0</v>
      </c>
      <c r="R343" s="7">
        <v>199.83000000000001</v>
      </c>
      <c r="S343" s="8">
        <v>0.0019</v>
      </c>
      <c r="T343" s="8">
        <v>0.00059999999999999995</v>
      </c>
      <c r="U343" s="8">
        <v>0.00010000000000000001</v>
      </c>
      <c r="V343" s="52"/>
    </row>
    <row r="344" spans="1:22" ht="12.75">
      <c r="A344" s="52"/>
      <c r="B344" s="6" t="s">
        <v>670</v>
      </c>
      <c r="C344" s="17">
        <v>2560209</v>
      </c>
      <c r="D344" s="18" t="s">
        <v>200</v>
      </c>
      <c r="E344" s="6"/>
      <c r="F344" s="18">
        <v>520036690</v>
      </c>
      <c r="G344" s="6" t="s">
        <v>669</v>
      </c>
      <c r="H344" s="6" t="s">
        <v>172</v>
      </c>
      <c r="I344" s="6" t="s">
        <v>99</v>
      </c>
      <c r="J344" s="6"/>
      <c r="K344" s="17">
        <v>2.98</v>
      </c>
      <c r="L344" s="6" t="s">
        <v>100</v>
      </c>
      <c r="M344" s="19">
        <v>0.0229</v>
      </c>
      <c r="N344" s="8">
        <v>0.024400000000000002</v>
      </c>
      <c r="O344" s="7">
        <v>101673.85000000001</v>
      </c>
      <c r="P344" s="7">
        <v>100.34999999999999</v>
      </c>
      <c r="Q344" s="7">
        <v>0</v>
      </c>
      <c r="R344" s="7">
        <v>102.03</v>
      </c>
      <c r="S344" s="8">
        <v>0.00029999999999999997</v>
      </c>
      <c r="T344" s="8">
        <v>0.00029999999999999997</v>
      </c>
      <c r="U344" s="8">
        <v>0.00010000000000000001</v>
      </c>
      <c r="V344" s="52"/>
    </row>
    <row r="345" spans="1:22" ht="12.75">
      <c r="A345" s="52"/>
      <c r="B345" s="6" t="s">
        <v>671</v>
      </c>
      <c r="C345" s="17">
        <v>25602090</v>
      </c>
      <c r="D345" s="18" t="s">
        <v>200</v>
      </c>
      <c r="E345" s="6"/>
      <c r="F345" s="18">
        <v>520036690</v>
      </c>
      <c r="G345" s="6" t="s">
        <v>669</v>
      </c>
      <c r="H345" s="6" t="s">
        <v>172</v>
      </c>
      <c r="I345" s="6" t="s">
        <v>99</v>
      </c>
      <c r="J345" s="6"/>
      <c r="K345" s="17">
        <v>2.98</v>
      </c>
      <c r="L345" s="6" t="s">
        <v>100</v>
      </c>
      <c r="M345" s="19">
        <v>0.0229</v>
      </c>
      <c r="N345" s="8">
        <v>0.00020000000000000001</v>
      </c>
      <c r="O345" s="7">
        <v>269625.75</v>
      </c>
      <c r="P345" s="7">
        <v>99.75</v>
      </c>
      <c r="Q345" s="7">
        <v>0</v>
      </c>
      <c r="R345" s="7">
        <v>268.94999999999999</v>
      </c>
      <c r="S345" s="8">
        <v>0.00069999999999999999</v>
      </c>
      <c r="T345" s="8">
        <v>0.00089999999999999998</v>
      </c>
      <c r="U345" s="8">
        <v>0.00020000000000000001</v>
      </c>
      <c r="V345" s="52"/>
    </row>
    <row r="346" spans="1:22" ht="12.75">
      <c r="A346" s="52"/>
      <c r="B346" s="6" t="s">
        <v>672</v>
      </c>
      <c r="C346" s="17">
        <v>11630620</v>
      </c>
      <c r="D346" s="18" t="s">
        <v>200</v>
      </c>
      <c r="E346" s="6"/>
      <c r="F346" s="18">
        <v>1662</v>
      </c>
      <c r="G346" s="6" t="s">
        <v>374</v>
      </c>
      <c r="H346" s="6" t="s">
        <v>172</v>
      </c>
      <c r="I346" s="6" t="s">
        <v>99</v>
      </c>
      <c r="J346" s="6"/>
      <c r="K346" s="17">
        <v>2.6800000000000002</v>
      </c>
      <c r="L346" s="6" t="s">
        <v>100</v>
      </c>
      <c r="M346" s="19">
        <v>0.039300000000000002</v>
      </c>
      <c r="N346" s="8">
        <v>0.00040000000000000002</v>
      </c>
      <c r="O346" s="7">
        <v>200641.23999999999</v>
      </c>
      <c r="P346" s="7">
        <v>99.200000000000003</v>
      </c>
      <c r="Q346" s="7">
        <v>0</v>
      </c>
      <c r="R346" s="7">
        <v>199.03999999999999</v>
      </c>
      <c r="S346" s="8">
        <v>0.00020000000000000001</v>
      </c>
      <c r="T346" s="8">
        <v>0.00059999999999999995</v>
      </c>
      <c r="U346" s="8">
        <v>0.00010000000000000001</v>
      </c>
      <c r="V346" s="52"/>
    </row>
    <row r="347" spans="1:22" ht="12.75">
      <c r="A347" s="52"/>
      <c r="B347" s="6" t="s">
        <v>673</v>
      </c>
      <c r="C347" s="17">
        <v>1133289</v>
      </c>
      <c r="D347" s="18" t="s">
        <v>200</v>
      </c>
      <c r="E347" s="6"/>
      <c r="F347" s="18">
        <v>510119068</v>
      </c>
      <c r="G347" s="6" t="s">
        <v>674</v>
      </c>
      <c r="H347" s="6" t="s">
        <v>482</v>
      </c>
      <c r="I347" s="6" t="s">
        <v>99</v>
      </c>
      <c r="J347" s="6"/>
      <c r="K347" s="17">
        <v>1.6799999999999999</v>
      </c>
      <c r="L347" s="6" t="s">
        <v>100</v>
      </c>
      <c r="M347" s="19">
        <v>0.047500000000000001</v>
      </c>
      <c r="N347" s="8">
        <v>0.025100000000000001</v>
      </c>
      <c r="O347" s="7">
        <v>1167.9200000000001</v>
      </c>
      <c r="P347" s="7">
        <v>105</v>
      </c>
      <c r="Q347" s="7">
        <v>0</v>
      </c>
      <c r="R347" s="7">
        <v>1.23</v>
      </c>
      <c r="S347" s="8">
        <v>4.6500000000000004E-06</v>
      </c>
      <c r="T347" s="8">
        <v>0</v>
      </c>
      <c r="U347" s="8">
        <v>0</v>
      </c>
      <c r="V347" s="52"/>
    </row>
    <row r="348" spans="1:22" ht="12.75">
      <c r="A348" s="52"/>
      <c r="B348" s="6" t="s">
        <v>675</v>
      </c>
      <c r="C348" s="17">
        <v>7390222</v>
      </c>
      <c r="D348" s="18" t="s">
        <v>200</v>
      </c>
      <c r="E348" s="6"/>
      <c r="F348" s="18">
        <v>520028911</v>
      </c>
      <c r="G348" s="6" t="s">
        <v>485</v>
      </c>
      <c r="H348" s="6" t="s">
        <v>482</v>
      </c>
      <c r="I348" s="6" t="s">
        <v>99</v>
      </c>
      <c r="J348" s="6"/>
      <c r="K348" s="17">
        <v>4.3200000000000003</v>
      </c>
      <c r="L348" s="6" t="s">
        <v>100</v>
      </c>
      <c r="M348" s="19">
        <v>0.037602999999999998</v>
      </c>
      <c r="N348" s="8">
        <v>0.030200000000000001</v>
      </c>
      <c r="O348" s="7">
        <v>48555.910000000003</v>
      </c>
      <c r="P348" s="7">
        <v>105.23</v>
      </c>
      <c r="Q348" s="7">
        <v>0</v>
      </c>
      <c r="R348" s="7">
        <v>51.100000000000001</v>
      </c>
      <c r="S348" s="8">
        <v>0.00010000000000000001</v>
      </c>
      <c r="T348" s="8">
        <v>0.00020000000000000001</v>
      </c>
      <c r="U348" s="8">
        <v>0</v>
      </c>
      <c r="V348" s="52"/>
    </row>
    <row r="349" spans="1:22" ht="12.75">
      <c r="A349" s="52"/>
      <c r="B349" s="6" t="s">
        <v>676</v>
      </c>
      <c r="C349" s="17">
        <v>7390149</v>
      </c>
      <c r="D349" s="18" t="s">
        <v>200</v>
      </c>
      <c r="E349" s="6"/>
      <c r="F349" s="18">
        <v>520028911</v>
      </c>
      <c r="G349" s="6" t="s">
        <v>485</v>
      </c>
      <c r="H349" s="6" t="s">
        <v>482</v>
      </c>
      <c r="I349" s="6" t="s">
        <v>99</v>
      </c>
      <c r="J349" s="6"/>
      <c r="K349" s="17">
        <v>2.1499999999999999</v>
      </c>
      <c r="L349" s="6" t="s">
        <v>100</v>
      </c>
      <c r="M349" s="19">
        <v>0.037533999999999998</v>
      </c>
      <c r="N349" s="8">
        <v>0.024199999999999999</v>
      </c>
      <c r="O349" s="7">
        <v>6001.4700000000003</v>
      </c>
      <c r="P349" s="7">
        <v>104.43000000000001</v>
      </c>
      <c r="Q349" s="7">
        <v>0</v>
      </c>
      <c r="R349" s="7">
        <v>6.2699999999999996</v>
      </c>
      <c r="S349" s="8">
        <v>1.8219999999999998E-05</v>
      </c>
      <c r="T349" s="8">
        <v>0</v>
      </c>
      <c r="U349" s="8">
        <v>0</v>
      </c>
      <c r="V349" s="52"/>
    </row>
    <row r="350" spans="1:22" ht="12.75">
      <c r="A350" s="52"/>
      <c r="B350" s="6" t="s">
        <v>677</v>
      </c>
      <c r="C350" s="17">
        <v>1160811</v>
      </c>
      <c r="D350" s="18" t="s">
        <v>200</v>
      </c>
      <c r="E350" s="6"/>
      <c r="F350" s="18">
        <v>1761</v>
      </c>
      <c r="G350" s="6" t="s">
        <v>532</v>
      </c>
      <c r="H350" s="6" t="s">
        <v>482</v>
      </c>
      <c r="I350" s="6" t="s">
        <v>99</v>
      </c>
      <c r="J350" s="6"/>
      <c r="K350" s="17">
        <v>2.3700000000000001</v>
      </c>
      <c r="L350" s="6" t="s">
        <v>100</v>
      </c>
      <c r="M350" s="19">
        <v>0.047500000000000001</v>
      </c>
      <c r="N350" s="8">
        <v>0.043400000000000001</v>
      </c>
      <c r="O350" s="7">
        <v>864030.33999999997</v>
      </c>
      <c r="P350" s="7">
        <v>101.2</v>
      </c>
      <c r="Q350" s="7">
        <v>0</v>
      </c>
      <c r="R350" s="7">
        <v>874.39999999999998</v>
      </c>
      <c r="S350" s="8">
        <v>0.0012999999999999999</v>
      </c>
      <c r="T350" s="8">
        <v>0.0028</v>
      </c>
      <c r="U350" s="8">
        <v>0.00050000000000000001</v>
      </c>
      <c r="V350" s="52"/>
    </row>
    <row r="351" spans="1:22" ht="12.75">
      <c r="A351" s="52"/>
      <c r="B351" s="6" t="s">
        <v>678</v>
      </c>
      <c r="C351" s="17">
        <v>6270144</v>
      </c>
      <c r="D351" s="18" t="s">
        <v>200</v>
      </c>
      <c r="E351" s="6"/>
      <c r="F351" s="18">
        <v>520025602</v>
      </c>
      <c r="G351" s="6" t="s">
        <v>679</v>
      </c>
      <c r="H351" s="6" t="s">
        <v>480</v>
      </c>
      <c r="I351" s="6" t="s">
        <v>310</v>
      </c>
      <c r="J351" s="6"/>
      <c r="K351" s="17">
        <v>3.1800000000000002</v>
      </c>
      <c r="L351" s="6" t="s">
        <v>100</v>
      </c>
      <c r="M351" s="19">
        <v>0.050000000000000003</v>
      </c>
      <c r="N351" s="8">
        <v>0.025999999999999999</v>
      </c>
      <c r="O351" s="7">
        <v>42827.529999999999</v>
      </c>
      <c r="P351" s="7">
        <v>108.16</v>
      </c>
      <c r="Q351" s="7">
        <v>0</v>
      </c>
      <c r="R351" s="7">
        <v>46.32</v>
      </c>
      <c r="S351" s="8">
        <v>0.00010000000000000001</v>
      </c>
      <c r="T351" s="8">
        <v>0.00010000000000000001</v>
      </c>
      <c r="U351" s="8">
        <v>0</v>
      </c>
      <c r="V351" s="52"/>
    </row>
    <row r="352" spans="1:22" ht="12.75">
      <c r="A352" s="52"/>
      <c r="B352" s="6" t="s">
        <v>680</v>
      </c>
      <c r="C352" s="17">
        <v>1153725</v>
      </c>
      <c r="D352" s="18" t="s">
        <v>200</v>
      </c>
      <c r="E352" s="6"/>
      <c r="F352" s="18">
        <v>511399388</v>
      </c>
      <c r="G352" s="6" t="s">
        <v>403</v>
      </c>
      <c r="H352" s="6" t="s">
        <v>480</v>
      </c>
      <c r="I352" s="6" t="s">
        <v>310</v>
      </c>
      <c r="J352" s="6"/>
      <c r="K352" s="17">
        <v>1.8300000000000001</v>
      </c>
      <c r="L352" s="6" t="s">
        <v>100</v>
      </c>
      <c r="M352" s="19">
        <v>0.041700000000000001</v>
      </c>
      <c r="N352" s="8">
        <v>0.023</v>
      </c>
      <c r="O352" s="7">
        <v>9325.7700000000004</v>
      </c>
      <c r="P352" s="7">
        <v>104.5</v>
      </c>
      <c r="Q352" s="7">
        <v>0</v>
      </c>
      <c r="R352" s="7">
        <v>9.75</v>
      </c>
      <c r="S352" s="8">
        <v>2.6809999999999999E-05</v>
      </c>
      <c r="T352" s="8">
        <v>0</v>
      </c>
      <c r="U352" s="8">
        <v>0</v>
      </c>
      <c r="V352" s="52"/>
    </row>
    <row r="353" spans="1:22" ht="12.75">
      <c r="A353" s="52"/>
      <c r="B353" s="6" t="s">
        <v>681</v>
      </c>
      <c r="C353" s="17">
        <v>1136936</v>
      </c>
      <c r="D353" s="18" t="s">
        <v>200</v>
      </c>
      <c r="E353" s="6"/>
      <c r="F353" s="18">
        <v>511399388</v>
      </c>
      <c r="G353" s="6" t="s">
        <v>403</v>
      </c>
      <c r="H353" s="6" t="s">
        <v>480</v>
      </c>
      <c r="I353" s="6" t="s">
        <v>310</v>
      </c>
      <c r="J353" s="6"/>
      <c r="K353" s="17">
        <v>0.73999999999999999</v>
      </c>
      <c r="L353" s="6" t="s">
        <v>100</v>
      </c>
      <c r="M353" s="19">
        <v>0.034500000000000003</v>
      </c>
      <c r="N353" s="8">
        <v>0.0152</v>
      </c>
      <c r="O353" s="7">
        <v>2350.98</v>
      </c>
      <c r="P353" s="7">
        <v>102.3</v>
      </c>
      <c r="Q353" s="7">
        <v>0</v>
      </c>
      <c r="R353" s="7">
        <v>2.4100000000000001</v>
      </c>
      <c r="S353" s="8">
        <v>0.00010000000000000001</v>
      </c>
      <c r="T353" s="8">
        <v>0</v>
      </c>
      <c r="U353" s="8">
        <v>0</v>
      </c>
      <c r="V353" s="52"/>
    </row>
    <row r="354" spans="1:22" ht="12.75">
      <c r="A354" s="52"/>
      <c r="B354" s="6" t="s">
        <v>682</v>
      </c>
      <c r="C354" s="17">
        <v>1141191</v>
      </c>
      <c r="D354" s="18" t="s">
        <v>200</v>
      </c>
      <c r="E354" s="6"/>
      <c r="F354" s="18">
        <v>511399388</v>
      </c>
      <c r="G354" s="6" t="s">
        <v>403</v>
      </c>
      <c r="H354" s="6" t="s">
        <v>480</v>
      </c>
      <c r="I354" s="6" t="s">
        <v>310</v>
      </c>
      <c r="J354" s="6"/>
      <c r="K354" s="17">
        <v>1.49</v>
      </c>
      <c r="L354" s="6" t="s">
        <v>100</v>
      </c>
      <c r="M354" s="19">
        <v>0.030499999999999999</v>
      </c>
      <c r="N354" s="8">
        <v>0.027799999999999998</v>
      </c>
      <c r="O354" s="7">
        <v>1969.8800000000001</v>
      </c>
      <c r="P354" s="7">
        <v>101.2</v>
      </c>
      <c r="Q354" s="7">
        <v>0</v>
      </c>
      <c r="R354" s="7">
        <v>1.99</v>
      </c>
      <c r="S354" s="8">
        <v>1.258E-05</v>
      </c>
      <c r="T354" s="8">
        <v>0</v>
      </c>
      <c r="U354" s="8">
        <v>0</v>
      </c>
      <c r="V354" s="52"/>
    </row>
    <row r="355" spans="1:22" ht="12.75">
      <c r="A355" s="52"/>
      <c r="B355" s="6" t="s">
        <v>683</v>
      </c>
      <c r="C355" s="17">
        <v>1161322</v>
      </c>
      <c r="D355" s="18" t="s">
        <v>200</v>
      </c>
      <c r="E355" s="6"/>
      <c r="F355" s="18">
        <v>1772</v>
      </c>
      <c r="G355" s="6" t="s">
        <v>374</v>
      </c>
      <c r="H355" s="6" t="s">
        <v>482</v>
      </c>
      <c r="I355" s="6" t="s">
        <v>99</v>
      </c>
      <c r="J355" s="6"/>
      <c r="K355" s="17">
        <v>3.9100000000000001</v>
      </c>
      <c r="L355" s="6" t="s">
        <v>100</v>
      </c>
      <c r="M355" s="19">
        <v>0.043499999999999997</v>
      </c>
      <c r="N355" s="8">
        <v>0.0521</v>
      </c>
      <c r="O355" s="7">
        <v>190791.79999999999</v>
      </c>
      <c r="P355" s="7">
        <v>97.700000000000003</v>
      </c>
      <c r="Q355" s="7">
        <v>0</v>
      </c>
      <c r="R355" s="7">
        <v>186.40000000000001</v>
      </c>
      <c r="S355" s="8">
        <v>0.00080000000000000004</v>
      </c>
      <c r="T355" s="8">
        <v>0.00059999999999999995</v>
      </c>
      <c r="U355" s="8">
        <v>0.00010000000000000001</v>
      </c>
      <c r="V355" s="52"/>
    </row>
    <row r="356" spans="1:22" ht="12.75">
      <c r="A356" s="52"/>
      <c r="B356" s="6" t="s">
        <v>684</v>
      </c>
      <c r="C356" s="17">
        <v>5730080</v>
      </c>
      <c r="D356" s="18" t="s">
        <v>200</v>
      </c>
      <c r="E356" s="6"/>
      <c r="F356" s="18">
        <v>520033424</v>
      </c>
      <c r="G356" s="6" t="s">
        <v>403</v>
      </c>
      <c r="H356" s="6" t="s">
        <v>482</v>
      </c>
      <c r="I356" s="6" t="s">
        <v>99</v>
      </c>
      <c r="J356" s="6"/>
      <c r="K356" s="17">
        <v>0.5</v>
      </c>
      <c r="L356" s="6" t="s">
        <v>100</v>
      </c>
      <c r="M356" s="19">
        <v>0.037999999999999999</v>
      </c>
      <c r="N356" s="8">
        <v>0.015299999999999999</v>
      </c>
      <c r="O356" s="7">
        <v>3814.9299999999998</v>
      </c>
      <c r="P356" s="7">
        <v>101.13</v>
      </c>
      <c r="Q356" s="7">
        <v>0</v>
      </c>
      <c r="R356" s="7">
        <v>3.8599999999999999</v>
      </c>
      <c r="S356" s="8">
        <v>0.00010000000000000001</v>
      </c>
      <c r="T356" s="8">
        <v>0</v>
      </c>
      <c r="U356" s="8">
        <v>0</v>
      </c>
      <c r="V356" s="52"/>
    </row>
    <row r="357" spans="1:22" ht="12.75">
      <c r="A357" s="52"/>
      <c r="B357" s="6" t="s">
        <v>685</v>
      </c>
      <c r="C357" s="17">
        <v>1133891</v>
      </c>
      <c r="D357" s="18" t="s">
        <v>200</v>
      </c>
      <c r="E357" s="6"/>
      <c r="F357" s="18">
        <v>1630</v>
      </c>
      <c r="G357" s="6" t="s">
        <v>374</v>
      </c>
      <c r="H357" s="6" t="s">
        <v>482</v>
      </c>
      <c r="I357" s="6" t="s">
        <v>99</v>
      </c>
      <c r="J357" s="6"/>
      <c r="K357" s="17">
        <v>1.1200000000000001</v>
      </c>
      <c r="L357" s="6" t="s">
        <v>100</v>
      </c>
      <c r="M357" s="19">
        <v>0.060499999999999998</v>
      </c>
      <c r="N357" s="8">
        <v>0.032800000000000003</v>
      </c>
      <c r="O357" s="7">
        <v>283.63999999999999</v>
      </c>
      <c r="P357" s="7">
        <v>105.16</v>
      </c>
      <c r="Q357" s="7">
        <v>0</v>
      </c>
      <c r="R357" s="7">
        <v>0.29999999999999999</v>
      </c>
      <c r="S357" s="8">
        <v>5.0999999999999999E-07</v>
      </c>
      <c r="T357" s="8">
        <v>0</v>
      </c>
      <c r="U357" s="8">
        <v>0</v>
      </c>
      <c r="V357" s="52"/>
    </row>
    <row r="358" spans="1:22" ht="12.75">
      <c r="A358" s="52"/>
      <c r="B358" s="6" t="s">
        <v>686</v>
      </c>
      <c r="C358" s="17">
        <v>1161371</v>
      </c>
      <c r="D358" s="18" t="s">
        <v>200</v>
      </c>
      <c r="E358" s="6"/>
      <c r="F358" s="18">
        <v>520043795</v>
      </c>
      <c r="G358" s="6" t="s">
        <v>495</v>
      </c>
      <c r="H358" s="6" t="s">
        <v>480</v>
      </c>
      <c r="I358" s="6" t="s">
        <v>310</v>
      </c>
      <c r="J358" s="6"/>
      <c r="K358" s="17">
        <v>4.9199999999999999</v>
      </c>
      <c r="L358" s="6" t="s">
        <v>100</v>
      </c>
      <c r="M358" s="19">
        <v>0.021298000000000001</v>
      </c>
      <c r="N358" s="8">
        <v>0.030499999999999999</v>
      </c>
      <c r="O358" s="7">
        <v>2169.6700000000001</v>
      </c>
      <c r="P358" s="7">
        <v>96.599999999999994</v>
      </c>
      <c r="Q358" s="7">
        <v>0</v>
      </c>
      <c r="R358" s="7">
        <v>2.1000000000000001</v>
      </c>
      <c r="S358" s="8">
        <v>4.4599999999999996E-06</v>
      </c>
      <c r="T358" s="8">
        <v>0</v>
      </c>
      <c r="U358" s="8">
        <v>0</v>
      </c>
      <c r="V358" s="52"/>
    </row>
    <row r="359" spans="1:22" ht="12.75">
      <c r="A359" s="52"/>
      <c r="B359" s="6" t="s">
        <v>687</v>
      </c>
      <c r="C359" s="17">
        <v>2380053</v>
      </c>
      <c r="D359" s="18" t="s">
        <v>200</v>
      </c>
      <c r="E359" s="6"/>
      <c r="F359" s="18">
        <v>520036435</v>
      </c>
      <c r="G359" s="6" t="s">
        <v>326</v>
      </c>
      <c r="H359" s="6" t="s">
        <v>482</v>
      </c>
      <c r="I359" s="6" t="s">
        <v>99</v>
      </c>
      <c r="J359" s="6"/>
      <c r="K359" s="17">
        <v>3.2999999999999998</v>
      </c>
      <c r="L359" s="6" t="s">
        <v>100</v>
      </c>
      <c r="M359" s="19">
        <v>0.023900000000000001</v>
      </c>
      <c r="N359" s="8">
        <v>0.028799999999999999</v>
      </c>
      <c r="O359" s="7">
        <v>302.63999999999999</v>
      </c>
      <c r="P359" s="7">
        <v>99.060000000000002</v>
      </c>
      <c r="Q359" s="7">
        <v>0</v>
      </c>
      <c r="R359" s="7">
        <v>0.29999999999999999</v>
      </c>
      <c r="S359" s="8">
        <v>1.1599999999999999E-06</v>
      </c>
      <c r="T359" s="8">
        <v>0</v>
      </c>
      <c r="U359" s="8">
        <v>0</v>
      </c>
      <c r="V359" s="52"/>
    </row>
    <row r="360" spans="1:22" ht="12.75">
      <c r="A360" s="52"/>
      <c r="B360" s="6" t="s">
        <v>688</v>
      </c>
      <c r="C360" s="17">
        <v>1143411</v>
      </c>
      <c r="D360" s="18" t="s">
        <v>200</v>
      </c>
      <c r="E360" s="6"/>
      <c r="F360" s="18">
        <v>513937714</v>
      </c>
      <c r="G360" s="6" t="s">
        <v>447</v>
      </c>
      <c r="H360" s="6" t="s">
        <v>480</v>
      </c>
      <c r="I360" s="6" t="s">
        <v>310</v>
      </c>
      <c r="J360" s="6"/>
      <c r="K360" s="17">
        <v>6.4299999999999997</v>
      </c>
      <c r="L360" s="6" t="s">
        <v>100</v>
      </c>
      <c r="M360" s="19">
        <v>0.034299999999999997</v>
      </c>
      <c r="N360" s="8">
        <v>0.0332</v>
      </c>
      <c r="O360" s="7">
        <v>61492.610000000001</v>
      </c>
      <c r="P360" s="7">
        <v>101.72</v>
      </c>
      <c r="Q360" s="7">
        <v>0</v>
      </c>
      <c r="R360" s="7">
        <v>62.549999999999997</v>
      </c>
      <c r="S360" s="8">
        <v>0.00020000000000000001</v>
      </c>
      <c r="T360" s="8">
        <v>0.00020000000000000001</v>
      </c>
      <c r="U360" s="8">
        <v>0</v>
      </c>
      <c r="V360" s="52"/>
    </row>
    <row r="361" spans="1:22" ht="12.75">
      <c r="A361" s="52"/>
      <c r="B361" s="6" t="s">
        <v>689</v>
      </c>
      <c r="C361" s="17">
        <v>1160241</v>
      </c>
      <c r="D361" s="18" t="s">
        <v>200</v>
      </c>
      <c r="E361" s="6"/>
      <c r="F361" s="18">
        <v>513937714</v>
      </c>
      <c r="G361" s="6" t="s">
        <v>447</v>
      </c>
      <c r="H361" s="6" t="s">
        <v>480</v>
      </c>
      <c r="I361" s="6" t="s">
        <v>310</v>
      </c>
      <c r="J361" s="6"/>
      <c r="K361" s="17">
        <v>4.3399999999999999</v>
      </c>
      <c r="L361" s="6" t="s">
        <v>100</v>
      </c>
      <c r="M361" s="19">
        <v>0.0184</v>
      </c>
      <c r="N361" s="8">
        <v>0.0281</v>
      </c>
      <c r="O361" s="7">
        <v>8157.5600000000004</v>
      </c>
      <c r="P361" s="7">
        <v>96.019999999999996</v>
      </c>
      <c r="Q361" s="7">
        <v>0</v>
      </c>
      <c r="R361" s="7">
        <v>7.8300000000000001</v>
      </c>
      <c r="S361" s="8">
        <v>2.7189999999999999E-05</v>
      </c>
      <c r="T361" s="8">
        <v>0</v>
      </c>
      <c r="U361" s="8">
        <v>0</v>
      </c>
      <c r="V361" s="52"/>
    </row>
    <row r="362" spans="1:22" ht="12.75">
      <c r="A362" s="52"/>
      <c r="B362" s="6" t="s">
        <v>690</v>
      </c>
      <c r="C362" s="17">
        <v>6320105</v>
      </c>
      <c r="D362" s="18" t="s">
        <v>200</v>
      </c>
      <c r="E362" s="6"/>
      <c r="F362" s="18">
        <v>520018383</v>
      </c>
      <c r="G362" s="6" t="s">
        <v>674</v>
      </c>
      <c r="H362" s="6" t="s">
        <v>482</v>
      </c>
      <c r="I362" s="6" t="s">
        <v>99</v>
      </c>
      <c r="J362" s="6"/>
      <c r="K362" s="17">
        <v>1.8500000000000001</v>
      </c>
      <c r="L362" s="6" t="s">
        <v>100</v>
      </c>
      <c r="M362" s="19">
        <v>0.058900000000000001</v>
      </c>
      <c r="N362" s="8">
        <v>0.023900000000000001</v>
      </c>
      <c r="O362" s="7">
        <v>97964.960000000006</v>
      </c>
      <c r="P362" s="7">
        <v>108.11</v>
      </c>
      <c r="Q362" s="7">
        <v>0</v>
      </c>
      <c r="R362" s="7">
        <v>105.91</v>
      </c>
      <c r="S362" s="8">
        <v>0.00029999999999999997</v>
      </c>
      <c r="T362" s="8">
        <v>0.00029999999999999997</v>
      </c>
      <c r="U362" s="8">
        <v>0.00010000000000000001</v>
      </c>
      <c r="V362" s="52"/>
    </row>
    <row r="363" spans="1:22" ht="12.75">
      <c r="A363" s="52"/>
      <c r="B363" s="6" t="s">
        <v>691</v>
      </c>
      <c r="C363" s="17">
        <v>1147495</v>
      </c>
      <c r="D363" s="18" t="s">
        <v>200</v>
      </c>
      <c r="E363" s="6"/>
      <c r="F363" s="18">
        <v>1628</v>
      </c>
      <c r="G363" s="6" t="s">
        <v>374</v>
      </c>
      <c r="H363" s="6" t="s">
        <v>482</v>
      </c>
      <c r="I363" s="6" t="s">
        <v>99</v>
      </c>
      <c r="J363" s="6"/>
      <c r="K363" s="17">
        <v>2.4399999999999999</v>
      </c>
      <c r="L363" s="6" t="s">
        <v>100</v>
      </c>
      <c r="M363" s="19">
        <v>0.040694000000000001</v>
      </c>
      <c r="N363" s="8">
        <v>0.039899999999999998</v>
      </c>
      <c r="O363" s="7">
        <v>262298.92999999999</v>
      </c>
      <c r="P363" s="7">
        <v>101.17</v>
      </c>
      <c r="Q363" s="7">
        <v>0</v>
      </c>
      <c r="R363" s="7">
        <v>265.37</v>
      </c>
      <c r="S363" s="8">
        <v>0.00059999999999999995</v>
      </c>
      <c r="T363" s="8">
        <v>0.00080000000000000004</v>
      </c>
      <c r="U363" s="8">
        <v>0.00020000000000000001</v>
      </c>
      <c r="V363" s="52"/>
    </row>
    <row r="364" spans="1:22" ht="12.75">
      <c r="A364" s="52"/>
      <c r="B364" s="6" t="s">
        <v>692</v>
      </c>
      <c r="C364" s="17">
        <v>1132505</v>
      </c>
      <c r="D364" s="18" t="s">
        <v>200</v>
      </c>
      <c r="E364" s="6"/>
      <c r="F364" s="18">
        <v>510216054</v>
      </c>
      <c r="G364" s="6" t="s">
        <v>341</v>
      </c>
      <c r="H364" s="6" t="s">
        <v>482</v>
      </c>
      <c r="I364" s="6" t="s">
        <v>99</v>
      </c>
      <c r="J364" s="6"/>
      <c r="K364" s="17">
        <v>2.1299999999999999</v>
      </c>
      <c r="L364" s="6" t="s">
        <v>100</v>
      </c>
      <c r="M364" s="19">
        <v>0.017260000000000001</v>
      </c>
      <c r="N364" s="8">
        <v>0.0121</v>
      </c>
      <c r="O364" s="7">
        <v>379380.66999999998</v>
      </c>
      <c r="P364" s="7">
        <v>101.3</v>
      </c>
      <c r="Q364" s="7">
        <v>0</v>
      </c>
      <c r="R364" s="7">
        <v>384.31</v>
      </c>
      <c r="S364" s="8">
        <v>0.00050000000000000001</v>
      </c>
      <c r="T364" s="8">
        <v>0.0011999999999999999</v>
      </c>
      <c r="U364" s="8">
        <v>0.00020000000000000001</v>
      </c>
      <c r="V364" s="52"/>
    </row>
    <row r="365" spans="1:22" ht="12.75">
      <c r="A365" s="52"/>
      <c r="B365" s="6" t="s">
        <v>693</v>
      </c>
      <c r="C365" s="17">
        <v>1139534</v>
      </c>
      <c r="D365" s="18" t="s">
        <v>200</v>
      </c>
      <c r="E365" s="6"/>
      <c r="F365" s="18">
        <v>510216054</v>
      </c>
      <c r="G365" s="6" t="s">
        <v>341</v>
      </c>
      <c r="H365" s="6" t="s">
        <v>482</v>
      </c>
      <c r="I365" s="6" t="s">
        <v>99</v>
      </c>
      <c r="J365" s="6"/>
      <c r="K365" s="17">
        <v>0.66000000000000003</v>
      </c>
      <c r="L365" s="6" t="s">
        <v>100</v>
      </c>
      <c r="M365" s="19">
        <v>0.029600000000000001</v>
      </c>
      <c r="N365" s="8">
        <v>0.012200000000000001</v>
      </c>
      <c r="O365" s="7">
        <v>22736.110000000001</v>
      </c>
      <c r="P365" s="7">
        <v>102.14</v>
      </c>
      <c r="Q365" s="7">
        <v>0</v>
      </c>
      <c r="R365" s="7">
        <v>23.219999999999999</v>
      </c>
      <c r="S365" s="8">
        <v>0.00010000000000000001</v>
      </c>
      <c r="T365" s="8">
        <v>0.00010000000000000001</v>
      </c>
      <c r="U365" s="8">
        <v>0</v>
      </c>
      <c r="V365" s="52"/>
    </row>
    <row r="366" spans="1:22" ht="12.75">
      <c r="A366" s="52"/>
      <c r="B366" s="6" t="s">
        <v>694</v>
      </c>
      <c r="C366" s="17">
        <v>1162817</v>
      </c>
      <c r="D366" s="18" t="s">
        <v>200</v>
      </c>
      <c r="E366" s="6"/>
      <c r="F366" s="18">
        <v>510216054</v>
      </c>
      <c r="G366" s="6" t="s">
        <v>341</v>
      </c>
      <c r="H366" s="6" t="s">
        <v>482</v>
      </c>
      <c r="I366" s="6" t="s">
        <v>99</v>
      </c>
      <c r="J366" s="6"/>
      <c r="K366" s="17">
        <v>6.0599999999999996</v>
      </c>
      <c r="L366" s="6" t="s">
        <v>100</v>
      </c>
      <c r="M366" s="19">
        <v>0.024299999999999999</v>
      </c>
      <c r="N366" s="8">
        <v>0.033599999999999998</v>
      </c>
      <c r="O366" s="7">
        <v>61881.300000000003</v>
      </c>
      <c r="P366" s="7">
        <v>95.489999999999995</v>
      </c>
      <c r="Q366" s="7">
        <v>0</v>
      </c>
      <c r="R366" s="7">
        <v>59.090000000000003</v>
      </c>
      <c r="S366" s="8">
        <v>4.2249999999999997E-05</v>
      </c>
      <c r="T366" s="8">
        <v>0.00020000000000000001</v>
      </c>
      <c r="U366" s="8">
        <v>0</v>
      </c>
      <c r="V366" s="52"/>
    </row>
    <row r="367" spans="1:22" ht="12.75">
      <c r="A367" s="52"/>
      <c r="B367" s="6" t="s">
        <v>695</v>
      </c>
      <c r="C367" s="17">
        <v>1141415</v>
      </c>
      <c r="D367" s="18" t="s">
        <v>200</v>
      </c>
      <c r="E367" s="6"/>
      <c r="F367" s="18">
        <v>520044314</v>
      </c>
      <c r="G367" s="6" t="s">
        <v>429</v>
      </c>
      <c r="H367" s="6" t="s">
        <v>482</v>
      </c>
      <c r="I367" s="6" t="s">
        <v>99</v>
      </c>
      <c r="J367" s="6"/>
      <c r="K367" s="17">
        <v>1.21</v>
      </c>
      <c r="L367" s="6" t="s">
        <v>100</v>
      </c>
      <c r="M367" s="19">
        <v>0.021600000000000001</v>
      </c>
      <c r="N367" s="8">
        <v>0.019099999999999999</v>
      </c>
      <c r="O367" s="7">
        <v>870127.21999999997</v>
      </c>
      <c r="P367" s="7">
        <v>100.89</v>
      </c>
      <c r="Q367" s="7">
        <v>0</v>
      </c>
      <c r="R367" s="7">
        <v>877.87</v>
      </c>
      <c r="S367" s="8">
        <v>0.0023</v>
      </c>
      <c r="T367" s="8">
        <v>0.0028</v>
      </c>
      <c r="U367" s="8">
        <v>0.00050000000000000001</v>
      </c>
      <c r="V367" s="52"/>
    </row>
    <row r="368" spans="1:22" ht="12.75">
      <c r="A368" s="52"/>
      <c r="B368" s="6" t="s">
        <v>696</v>
      </c>
      <c r="C368" s="17">
        <v>1156397</v>
      </c>
      <c r="D368" s="18" t="s">
        <v>200</v>
      </c>
      <c r="E368" s="6"/>
      <c r="F368" s="18">
        <v>520044314</v>
      </c>
      <c r="G368" s="6" t="s">
        <v>429</v>
      </c>
      <c r="H368" s="6" t="s">
        <v>482</v>
      </c>
      <c r="I368" s="6" t="s">
        <v>99</v>
      </c>
      <c r="J368" s="6"/>
      <c r="K368" s="17">
        <v>3.3399999999999999</v>
      </c>
      <c r="L368" s="6" t="s">
        <v>100</v>
      </c>
      <c r="M368" s="19">
        <v>0.040000000000000001</v>
      </c>
      <c r="N368" s="8">
        <v>0.028299999999999999</v>
      </c>
      <c r="O368" s="7">
        <v>993659.32999999996</v>
      </c>
      <c r="P368" s="7">
        <v>107</v>
      </c>
      <c r="Q368" s="7">
        <v>0</v>
      </c>
      <c r="R368" s="7">
        <v>1063.22</v>
      </c>
      <c r="S368" s="8">
        <v>0.0011999999999999999</v>
      </c>
      <c r="T368" s="8">
        <v>0.0033999999999999998</v>
      </c>
      <c r="U368" s="8">
        <v>0.00069999999999999999</v>
      </c>
      <c r="V368" s="52"/>
    </row>
    <row r="369" spans="1:22" ht="12.75">
      <c r="A369" s="52"/>
      <c r="B369" s="6" t="s">
        <v>697</v>
      </c>
      <c r="C369" s="17">
        <v>11563970</v>
      </c>
      <c r="D369" s="18" t="s">
        <v>200</v>
      </c>
      <c r="E369" s="6"/>
      <c r="F369" s="18">
        <v>520044314</v>
      </c>
      <c r="G369" s="6" t="s">
        <v>429</v>
      </c>
      <c r="H369" s="6" t="s">
        <v>482</v>
      </c>
      <c r="I369" s="6" t="s">
        <v>99</v>
      </c>
      <c r="J369" s="6"/>
      <c r="K369" s="17">
        <v>3.3399999999999999</v>
      </c>
      <c r="L369" s="6" t="s">
        <v>100</v>
      </c>
      <c r="M369" s="19">
        <v>0</v>
      </c>
      <c r="N369" s="8">
        <v>0.028299999999999999</v>
      </c>
      <c r="O369" s="7">
        <v>476945.47999999998</v>
      </c>
      <c r="P369" s="7">
        <v>104.06</v>
      </c>
      <c r="Q369" s="7">
        <v>0</v>
      </c>
      <c r="R369" s="7">
        <v>496.31</v>
      </c>
      <c r="S369" s="8">
        <v>0.0020999999999999999</v>
      </c>
      <c r="T369" s="8">
        <v>0.0016000000000000001</v>
      </c>
      <c r="U369" s="8">
        <v>0.00029999999999999997</v>
      </c>
      <c r="V369" s="52"/>
    </row>
    <row r="370" spans="1:22" ht="12.75">
      <c r="A370" s="52"/>
      <c r="B370" s="6" t="s">
        <v>698</v>
      </c>
      <c r="C370" s="17">
        <v>1140854</v>
      </c>
      <c r="D370" s="18" t="s">
        <v>200</v>
      </c>
      <c r="E370" s="6"/>
      <c r="F370" s="18">
        <v>515328250</v>
      </c>
      <c r="G370" s="6" t="s">
        <v>374</v>
      </c>
      <c r="H370" s="6" t="s">
        <v>480</v>
      </c>
      <c r="I370" s="6" t="s">
        <v>310</v>
      </c>
      <c r="J370" s="6" t="s">
        <v>699</v>
      </c>
      <c r="K370" s="17">
        <v>2.8199999999999998</v>
      </c>
      <c r="L370" s="6" t="s">
        <v>100</v>
      </c>
      <c r="M370" s="19">
        <v>0.028500000000000001</v>
      </c>
      <c r="N370" s="8">
        <v>0.029000000000000001</v>
      </c>
      <c r="O370" s="7">
        <v>415514.65999999997</v>
      </c>
      <c r="P370" s="7">
        <v>100.62000000000001</v>
      </c>
      <c r="Q370" s="7">
        <v>0</v>
      </c>
      <c r="R370" s="7">
        <v>418.08999999999998</v>
      </c>
      <c r="S370" s="8">
        <v>0.0028</v>
      </c>
      <c r="T370" s="8">
        <v>0.0012999999999999999</v>
      </c>
      <c r="U370" s="8">
        <v>0.00029999999999999997</v>
      </c>
      <c r="V370" s="52"/>
    </row>
    <row r="371" spans="1:22" ht="12.75">
      <c r="A371" s="52"/>
      <c r="B371" s="6" t="s">
        <v>700</v>
      </c>
      <c r="C371" s="17">
        <v>1136464</v>
      </c>
      <c r="D371" s="18" t="s">
        <v>200</v>
      </c>
      <c r="E371" s="6"/>
      <c r="F371" s="18">
        <v>514065283</v>
      </c>
      <c r="G371" s="6" t="s">
        <v>453</v>
      </c>
      <c r="H371" s="6" t="s">
        <v>480</v>
      </c>
      <c r="I371" s="6" t="s">
        <v>310</v>
      </c>
      <c r="J371" s="6"/>
      <c r="K371" s="17">
        <v>2.3399999999999999</v>
      </c>
      <c r="L371" s="6" t="s">
        <v>100</v>
      </c>
      <c r="M371" s="19">
        <v>0.029999999999999999</v>
      </c>
      <c r="N371" s="8">
        <v>0.023699999999999999</v>
      </c>
      <c r="O371" s="7">
        <v>45179.400000000001</v>
      </c>
      <c r="P371" s="7">
        <v>101.73</v>
      </c>
      <c r="Q371" s="7">
        <v>0</v>
      </c>
      <c r="R371" s="7">
        <v>45.960000000000001</v>
      </c>
      <c r="S371" s="8">
        <v>0.00020000000000000001</v>
      </c>
      <c r="T371" s="8">
        <v>0.00010000000000000001</v>
      </c>
      <c r="U371" s="8">
        <v>0</v>
      </c>
      <c r="V371" s="52"/>
    </row>
    <row r="372" spans="1:22" ht="12.75">
      <c r="A372" s="52"/>
      <c r="B372" s="6" t="s">
        <v>701</v>
      </c>
      <c r="C372" s="17">
        <v>1139591</v>
      </c>
      <c r="D372" s="18" t="s">
        <v>200</v>
      </c>
      <c r="E372" s="6"/>
      <c r="F372" s="18">
        <v>514065283</v>
      </c>
      <c r="G372" s="6" t="s">
        <v>453</v>
      </c>
      <c r="H372" s="6" t="s">
        <v>480</v>
      </c>
      <c r="I372" s="6" t="s">
        <v>310</v>
      </c>
      <c r="J372" s="6"/>
      <c r="K372" s="17">
        <v>1.1499999999999999</v>
      </c>
      <c r="L372" s="6" t="s">
        <v>100</v>
      </c>
      <c r="M372" s="19">
        <v>0.024</v>
      </c>
      <c r="N372" s="8">
        <v>0.016899999999999998</v>
      </c>
      <c r="O372" s="7">
        <v>48286.879999999997</v>
      </c>
      <c r="P372" s="7">
        <v>101.03</v>
      </c>
      <c r="Q372" s="7">
        <v>0</v>
      </c>
      <c r="R372" s="7">
        <v>48.780000000000001</v>
      </c>
      <c r="S372" s="8">
        <v>0.00029999999999999997</v>
      </c>
      <c r="T372" s="8">
        <v>0.00020000000000000001</v>
      </c>
      <c r="U372" s="8">
        <v>0</v>
      </c>
      <c r="V372" s="52"/>
    </row>
    <row r="373" spans="1:22" ht="12.75">
      <c r="A373" s="52"/>
      <c r="B373" s="6" t="s">
        <v>702</v>
      </c>
      <c r="C373" s="17">
        <v>1141829</v>
      </c>
      <c r="D373" s="18" t="s">
        <v>200</v>
      </c>
      <c r="E373" s="6"/>
      <c r="F373" s="18">
        <v>514065283</v>
      </c>
      <c r="G373" s="6" t="s">
        <v>453</v>
      </c>
      <c r="H373" s="6" t="s">
        <v>480</v>
      </c>
      <c r="I373" s="6" t="s">
        <v>310</v>
      </c>
      <c r="J373" s="6"/>
      <c r="K373" s="17">
        <v>3.1000000000000001</v>
      </c>
      <c r="L373" s="6" t="s">
        <v>100</v>
      </c>
      <c r="M373" s="19">
        <v>0.025499999999999998</v>
      </c>
      <c r="N373" s="8">
        <v>0.025399999999999999</v>
      </c>
      <c r="O373" s="7">
        <v>5142.0900000000001</v>
      </c>
      <c r="P373" s="7">
        <v>100.27</v>
      </c>
      <c r="Q373" s="7">
        <v>0</v>
      </c>
      <c r="R373" s="7">
        <v>5.1600000000000001</v>
      </c>
      <c r="S373" s="8">
        <v>1.173E-05</v>
      </c>
      <c r="T373" s="8">
        <v>0</v>
      </c>
      <c r="U373" s="8">
        <v>0</v>
      </c>
      <c r="V373" s="52"/>
    </row>
    <row r="374" spans="1:22" ht="12.75">
      <c r="A374" s="52"/>
      <c r="B374" s="6" t="s">
        <v>703</v>
      </c>
      <c r="C374" s="17">
        <v>1136134</v>
      </c>
      <c r="D374" s="18" t="s">
        <v>200</v>
      </c>
      <c r="E374" s="6"/>
      <c r="F374" s="18">
        <v>514892801</v>
      </c>
      <c r="G374" s="6" t="s">
        <v>704</v>
      </c>
      <c r="H374" s="6" t="s">
        <v>482</v>
      </c>
      <c r="I374" s="6" t="s">
        <v>99</v>
      </c>
      <c r="J374" s="6"/>
      <c r="K374" s="17">
        <v>1.95</v>
      </c>
      <c r="L374" s="6" t="s">
        <v>100</v>
      </c>
      <c r="M374" s="19">
        <v>0.033500000000000002</v>
      </c>
      <c r="N374" s="8">
        <v>0.024400000000000002</v>
      </c>
      <c r="O374" s="7">
        <v>146.5</v>
      </c>
      <c r="P374" s="7">
        <v>101.77</v>
      </c>
      <c r="Q374" s="7">
        <v>0</v>
      </c>
      <c r="R374" s="7">
        <v>0.14999999999999999</v>
      </c>
      <c r="S374" s="8">
        <v>5.3000000000000001E-07</v>
      </c>
      <c r="T374" s="8">
        <v>0</v>
      </c>
      <c r="U374" s="8">
        <v>0</v>
      </c>
      <c r="V374" s="52"/>
    </row>
    <row r="375" spans="1:22" ht="12.75">
      <c r="A375" s="52"/>
      <c r="B375" s="6" t="s">
        <v>705</v>
      </c>
      <c r="C375" s="17">
        <v>11419510</v>
      </c>
      <c r="D375" s="18" t="s">
        <v>200</v>
      </c>
      <c r="E375" s="6"/>
      <c r="F375" s="18">
        <v>514892801</v>
      </c>
      <c r="G375" s="6" t="s">
        <v>704</v>
      </c>
      <c r="H375" s="6" t="s">
        <v>482</v>
      </c>
      <c r="I375" s="6" t="s">
        <v>99</v>
      </c>
      <c r="J375" s="6"/>
      <c r="K375" s="17">
        <v>3.98</v>
      </c>
      <c r="L375" s="6" t="s">
        <v>100</v>
      </c>
      <c r="M375" s="19">
        <v>0.026200000000000001</v>
      </c>
      <c r="N375" s="8">
        <v>0.00020000000000000001</v>
      </c>
      <c r="O375" s="7">
        <v>441081.21999999997</v>
      </c>
      <c r="P375" s="7">
        <v>100.56999999999999</v>
      </c>
      <c r="Q375" s="7">
        <v>0</v>
      </c>
      <c r="R375" s="7">
        <v>443.60000000000002</v>
      </c>
      <c r="S375" s="8">
        <v>0.00069999999999999999</v>
      </c>
      <c r="T375" s="8">
        <v>0.0014</v>
      </c>
      <c r="U375" s="8">
        <v>0.00029999999999999997</v>
      </c>
      <c r="V375" s="52"/>
    </row>
    <row r="376" spans="1:22" ht="12.75">
      <c r="A376" s="52"/>
      <c r="B376" s="6" t="s">
        <v>706</v>
      </c>
      <c r="C376" s="17">
        <v>7150360</v>
      </c>
      <c r="D376" s="18" t="s">
        <v>200</v>
      </c>
      <c r="E376" s="6"/>
      <c r="F376" s="18">
        <v>520025990</v>
      </c>
      <c r="G376" s="6" t="s">
        <v>403</v>
      </c>
      <c r="H376" s="6" t="s">
        <v>509</v>
      </c>
      <c r="I376" s="6" t="s">
        <v>310</v>
      </c>
      <c r="J376" s="6"/>
      <c r="K376" s="17">
        <v>1.69</v>
      </c>
      <c r="L376" s="6" t="s">
        <v>100</v>
      </c>
      <c r="M376" s="19">
        <v>0.0315</v>
      </c>
      <c r="N376" s="8">
        <v>0.026200000000000001</v>
      </c>
      <c r="O376" s="7">
        <v>3723.96</v>
      </c>
      <c r="P376" s="7">
        <v>101.70999999999999</v>
      </c>
      <c r="Q376" s="7">
        <v>0</v>
      </c>
      <c r="R376" s="7">
        <v>3.79</v>
      </c>
      <c r="S376" s="8">
        <v>1.6310000000000001E-05</v>
      </c>
      <c r="T376" s="8">
        <v>0</v>
      </c>
      <c r="U376" s="8">
        <v>0</v>
      </c>
      <c r="V376" s="52"/>
    </row>
    <row r="377" spans="1:22" ht="12.75">
      <c r="A377" s="52"/>
      <c r="B377" s="6" t="s">
        <v>707</v>
      </c>
      <c r="C377" s="17">
        <v>7150352</v>
      </c>
      <c r="D377" s="18" t="s">
        <v>200</v>
      </c>
      <c r="E377" s="6"/>
      <c r="F377" s="18">
        <v>520025990</v>
      </c>
      <c r="G377" s="6" t="s">
        <v>403</v>
      </c>
      <c r="H377" s="6" t="s">
        <v>509</v>
      </c>
      <c r="I377" s="6" t="s">
        <v>310</v>
      </c>
      <c r="J377" s="6"/>
      <c r="K377" s="17">
        <v>0.70999999999999996</v>
      </c>
      <c r="L377" s="6" t="s">
        <v>100</v>
      </c>
      <c r="M377" s="19">
        <v>0.0465</v>
      </c>
      <c r="N377" s="8">
        <v>0.018700000000000001</v>
      </c>
      <c r="O377" s="7">
        <v>54510.769999999997</v>
      </c>
      <c r="P377" s="7">
        <v>103.14</v>
      </c>
      <c r="Q377" s="7">
        <v>0</v>
      </c>
      <c r="R377" s="7">
        <v>56.219999999999999</v>
      </c>
      <c r="S377" s="8">
        <v>0.00089999999999999998</v>
      </c>
      <c r="T377" s="8">
        <v>0.00020000000000000001</v>
      </c>
      <c r="U377" s="8">
        <v>0</v>
      </c>
      <c r="V377" s="52"/>
    </row>
    <row r="378" spans="1:22" ht="12.75">
      <c r="A378" s="52"/>
      <c r="B378" s="6" t="s">
        <v>708</v>
      </c>
      <c r="C378" s="17">
        <v>1183037</v>
      </c>
      <c r="D378" s="18" t="s">
        <v>200</v>
      </c>
      <c r="E378" s="6"/>
      <c r="F378" s="18">
        <v>514486042</v>
      </c>
      <c r="G378" s="6" t="s">
        <v>447</v>
      </c>
      <c r="H378" s="6" t="s">
        <v>509</v>
      </c>
      <c r="I378" s="6" t="s">
        <v>310</v>
      </c>
      <c r="J378" s="6"/>
      <c r="K378" s="17">
        <v>6.25</v>
      </c>
      <c r="L378" s="6" t="s">
        <v>100</v>
      </c>
      <c r="M378" s="19">
        <v>0.0218</v>
      </c>
      <c r="N378" s="8">
        <v>0.034000000000000002</v>
      </c>
      <c r="O378" s="7">
        <v>264525.41999999998</v>
      </c>
      <c r="P378" s="7">
        <v>93.400000000000006</v>
      </c>
      <c r="Q378" s="7">
        <v>0</v>
      </c>
      <c r="R378" s="7">
        <v>247.06999999999999</v>
      </c>
      <c r="S378" s="8">
        <v>0.0016000000000000001</v>
      </c>
      <c r="T378" s="8">
        <v>0.00080000000000000004</v>
      </c>
      <c r="U378" s="8">
        <v>0.00020000000000000001</v>
      </c>
      <c r="V378" s="52"/>
    </row>
    <row r="379" spans="1:22" ht="12.75">
      <c r="A379" s="52"/>
      <c r="B379" s="6" t="s">
        <v>709</v>
      </c>
      <c r="C379" s="17">
        <v>1138536</v>
      </c>
      <c r="D379" s="18" t="s">
        <v>200</v>
      </c>
      <c r="E379" s="6"/>
      <c r="F379" s="18">
        <v>512025891</v>
      </c>
      <c r="G379" s="6" t="s">
        <v>326</v>
      </c>
      <c r="H379" s="6" t="s">
        <v>511</v>
      </c>
      <c r="I379" s="6" t="s">
        <v>99</v>
      </c>
      <c r="J379" s="6"/>
      <c r="K379" s="17">
        <v>0.85999999999999999</v>
      </c>
      <c r="L379" s="6" t="s">
        <v>100</v>
      </c>
      <c r="M379" s="19">
        <v>0.029999999999999999</v>
      </c>
      <c r="N379" s="8">
        <v>0.0206</v>
      </c>
      <c r="O379" s="7">
        <v>151941.28</v>
      </c>
      <c r="P379" s="7">
        <v>101.2</v>
      </c>
      <c r="Q379" s="7">
        <v>0</v>
      </c>
      <c r="R379" s="7">
        <v>153.75999999999999</v>
      </c>
      <c r="S379" s="8">
        <v>0.00080000000000000004</v>
      </c>
      <c r="T379" s="8">
        <v>0.00050000000000000001</v>
      </c>
      <c r="U379" s="8">
        <v>0.00010000000000000001</v>
      </c>
      <c r="V379" s="52"/>
    </row>
    <row r="380" spans="1:22" ht="12.75">
      <c r="A380" s="52"/>
      <c r="B380" s="6" t="s">
        <v>710</v>
      </c>
      <c r="C380" s="17">
        <v>1158740</v>
      </c>
      <c r="D380" s="18" t="s">
        <v>200</v>
      </c>
      <c r="E380" s="6"/>
      <c r="F380" s="18">
        <v>512025891</v>
      </c>
      <c r="G380" s="6" t="s">
        <v>326</v>
      </c>
      <c r="H380" s="6" t="s">
        <v>511</v>
      </c>
      <c r="I380" s="6" t="s">
        <v>99</v>
      </c>
      <c r="J380" s="6"/>
      <c r="K380" s="17">
        <v>2.29</v>
      </c>
      <c r="L380" s="6" t="s">
        <v>100</v>
      </c>
      <c r="M380" s="19">
        <v>0.032500000000000001</v>
      </c>
      <c r="N380" s="8">
        <v>0.0315</v>
      </c>
      <c r="O380" s="7">
        <v>198834.73999999999</v>
      </c>
      <c r="P380" s="7">
        <v>101.01000000000001</v>
      </c>
      <c r="Q380" s="7">
        <v>0</v>
      </c>
      <c r="R380" s="7">
        <v>200.84</v>
      </c>
      <c r="S380" s="8">
        <v>0.00059999999999999995</v>
      </c>
      <c r="T380" s="8">
        <v>0.00059999999999999995</v>
      </c>
      <c r="U380" s="8">
        <v>0.00010000000000000001</v>
      </c>
      <c r="V380" s="52"/>
    </row>
    <row r="381" spans="1:22" ht="12.75">
      <c r="A381" s="52"/>
      <c r="B381" s="6" t="s">
        <v>711</v>
      </c>
      <c r="C381" s="17">
        <v>1138254</v>
      </c>
      <c r="D381" s="18" t="s">
        <v>200</v>
      </c>
      <c r="E381" s="6"/>
      <c r="F381" s="18">
        <v>510454333</v>
      </c>
      <c r="G381" s="6" t="s">
        <v>326</v>
      </c>
      <c r="H381" s="6" t="s">
        <v>511</v>
      </c>
      <c r="I381" s="6" t="s">
        <v>99</v>
      </c>
      <c r="J381" s="6"/>
      <c r="K381" s="17">
        <v>0.10000000000000001</v>
      </c>
      <c r="L381" s="6" t="s">
        <v>100</v>
      </c>
      <c r="M381" s="19">
        <v>0.042500000000000003</v>
      </c>
      <c r="N381" s="8">
        <v>0.022200000000000001</v>
      </c>
      <c r="O381" s="7">
        <v>68436.729999999996</v>
      </c>
      <c r="P381" s="7">
        <v>101.91</v>
      </c>
      <c r="Q381" s="7">
        <v>0</v>
      </c>
      <c r="R381" s="7">
        <v>69.739999999999995</v>
      </c>
      <c r="S381" s="8">
        <v>0.00050000000000000001</v>
      </c>
      <c r="T381" s="8">
        <v>0.00020000000000000001</v>
      </c>
      <c r="U381" s="8">
        <v>0</v>
      </c>
      <c r="V381" s="52"/>
    </row>
    <row r="382" spans="1:22" ht="12.75">
      <c r="A382" s="52"/>
      <c r="B382" s="6" t="s">
        <v>712</v>
      </c>
      <c r="C382" s="17">
        <v>1140813</v>
      </c>
      <c r="D382" s="18" t="s">
        <v>200</v>
      </c>
      <c r="E382" s="6"/>
      <c r="F382" s="18">
        <v>510454333</v>
      </c>
      <c r="G382" s="6" t="s">
        <v>326</v>
      </c>
      <c r="H382" s="6" t="s">
        <v>511</v>
      </c>
      <c r="I382" s="6" t="s">
        <v>99</v>
      </c>
      <c r="J382" s="6"/>
      <c r="K382" s="17">
        <v>0.56999999999999995</v>
      </c>
      <c r="L382" s="6" t="s">
        <v>100</v>
      </c>
      <c r="M382" s="19">
        <v>0.036999999999999998</v>
      </c>
      <c r="N382" s="8">
        <v>0.017399999999999999</v>
      </c>
      <c r="O382" s="7">
        <v>46256.900000000001</v>
      </c>
      <c r="P382" s="7">
        <v>102.68000000000001</v>
      </c>
      <c r="Q382" s="7">
        <v>0</v>
      </c>
      <c r="R382" s="7">
        <v>47.5</v>
      </c>
      <c r="S382" s="8">
        <v>0.00069999999999999999</v>
      </c>
      <c r="T382" s="8">
        <v>0.00020000000000000001</v>
      </c>
      <c r="U382" s="8">
        <v>0</v>
      </c>
      <c r="V382" s="52"/>
    </row>
    <row r="383" spans="1:22" ht="12.75">
      <c r="A383" s="52"/>
      <c r="B383" s="6" t="s">
        <v>713</v>
      </c>
      <c r="C383" s="17">
        <v>11408130</v>
      </c>
      <c r="D383" s="18" t="s">
        <v>200</v>
      </c>
      <c r="E383" s="6"/>
      <c r="F383" s="18">
        <v>510454333</v>
      </c>
      <c r="G383" s="6" t="s">
        <v>326</v>
      </c>
      <c r="H383" s="6" t="s">
        <v>511</v>
      </c>
      <c r="I383" s="6" t="s">
        <v>99</v>
      </c>
      <c r="J383" s="6"/>
      <c r="K383" s="17">
        <v>2.6099999999999999</v>
      </c>
      <c r="L383" s="6" t="s">
        <v>100</v>
      </c>
      <c r="M383" s="19">
        <v>0.028000000000000001</v>
      </c>
      <c r="N383" s="8">
        <v>0.00029999999999999997</v>
      </c>
      <c r="O383" s="7">
        <v>116096.16</v>
      </c>
      <c r="P383" s="7">
        <v>98.540000000000006</v>
      </c>
      <c r="Q383" s="7">
        <v>0</v>
      </c>
      <c r="R383" s="7">
        <v>114.40000000000001</v>
      </c>
      <c r="S383" s="8">
        <v>0.00029999999999999997</v>
      </c>
      <c r="T383" s="8">
        <v>0.00040000000000000002</v>
      </c>
      <c r="U383" s="8">
        <v>0.00010000000000000001</v>
      </c>
      <c r="V383" s="52"/>
    </row>
    <row r="384" spans="1:22" ht="12.75">
      <c r="A384" s="52"/>
      <c r="B384" s="6" t="s">
        <v>714</v>
      </c>
      <c r="C384" s="17">
        <v>7200256</v>
      </c>
      <c r="D384" s="18" t="s">
        <v>200</v>
      </c>
      <c r="E384" s="6"/>
      <c r="F384" s="18">
        <v>520041146</v>
      </c>
      <c r="G384" s="6" t="s">
        <v>570</v>
      </c>
      <c r="H384" s="6" t="s">
        <v>509</v>
      </c>
      <c r="I384" s="6" t="s">
        <v>310</v>
      </c>
      <c r="J384" s="6"/>
      <c r="K384" s="17">
        <v>6.0899999999999999</v>
      </c>
      <c r="L384" s="6" t="s">
        <v>100</v>
      </c>
      <c r="M384" s="19">
        <v>0.014999999999999999</v>
      </c>
      <c r="N384" s="8">
        <v>0.039</v>
      </c>
      <c r="O384" s="7">
        <v>360654.63</v>
      </c>
      <c r="P384" s="7">
        <v>86.810000000000002</v>
      </c>
      <c r="Q384" s="7">
        <v>0</v>
      </c>
      <c r="R384" s="7">
        <v>313.07999999999998</v>
      </c>
      <c r="S384" s="8">
        <v>0.00089999999999999998</v>
      </c>
      <c r="T384" s="8">
        <v>0.001</v>
      </c>
      <c r="U384" s="8">
        <v>0.00020000000000000001</v>
      </c>
      <c r="V384" s="52"/>
    </row>
    <row r="385" spans="1:22" ht="12.75">
      <c r="A385" s="52"/>
      <c r="B385" s="6" t="s">
        <v>715</v>
      </c>
      <c r="C385" s="17">
        <v>7200249</v>
      </c>
      <c r="D385" s="18" t="s">
        <v>200</v>
      </c>
      <c r="E385" s="6"/>
      <c r="F385" s="18">
        <v>520041146</v>
      </c>
      <c r="G385" s="6" t="s">
        <v>570</v>
      </c>
      <c r="H385" s="6" t="s">
        <v>509</v>
      </c>
      <c r="I385" s="6" t="s">
        <v>310</v>
      </c>
      <c r="J385" s="6"/>
      <c r="K385" s="17">
        <v>6.2800000000000002</v>
      </c>
      <c r="L385" s="6" t="s">
        <v>100</v>
      </c>
      <c r="M385" s="19">
        <v>0.0074999999999999997</v>
      </c>
      <c r="N385" s="8">
        <v>0.015900000000000001</v>
      </c>
      <c r="O385" s="7">
        <v>888640.06999999995</v>
      </c>
      <c r="P385" s="7">
        <v>95</v>
      </c>
      <c r="Q385" s="7">
        <v>0</v>
      </c>
      <c r="R385" s="7">
        <v>844.21000000000004</v>
      </c>
      <c r="S385" s="8">
        <v>0.0016999999999999999</v>
      </c>
      <c r="T385" s="8">
        <v>0.0027000000000000001</v>
      </c>
      <c r="U385" s="8">
        <v>0.00050000000000000001</v>
      </c>
      <c r="V385" s="52"/>
    </row>
    <row r="386" spans="1:22" ht="12.75">
      <c r="A386" s="52"/>
      <c r="B386" s="6" t="s">
        <v>716</v>
      </c>
      <c r="C386" s="17">
        <v>7200173</v>
      </c>
      <c r="D386" s="18" t="s">
        <v>200</v>
      </c>
      <c r="E386" s="6"/>
      <c r="F386" s="18">
        <v>520041146</v>
      </c>
      <c r="G386" s="6" t="s">
        <v>570</v>
      </c>
      <c r="H386" s="6" t="s">
        <v>509</v>
      </c>
      <c r="I386" s="6" t="s">
        <v>310</v>
      </c>
      <c r="J386" s="6"/>
      <c r="K386" s="17">
        <v>3.27</v>
      </c>
      <c r="L386" s="6" t="s">
        <v>100</v>
      </c>
      <c r="M386" s="19">
        <v>0.034500000000000003</v>
      </c>
      <c r="N386" s="8">
        <v>0.027900000000000001</v>
      </c>
      <c r="O386" s="7">
        <v>1311.9300000000001</v>
      </c>
      <c r="P386" s="7">
        <v>102.47</v>
      </c>
      <c r="Q386" s="7">
        <v>0</v>
      </c>
      <c r="R386" s="7">
        <v>1.3400000000000001</v>
      </c>
      <c r="S386" s="8">
        <v>2.7E-06</v>
      </c>
      <c r="T386" s="8">
        <v>0</v>
      </c>
      <c r="U386" s="8">
        <v>0</v>
      </c>
      <c r="V386" s="52"/>
    </row>
    <row r="387" spans="1:22" ht="12.75">
      <c r="A387" s="52"/>
      <c r="B387" s="6" t="s">
        <v>717</v>
      </c>
      <c r="C387" s="17">
        <v>1161751</v>
      </c>
      <c r="D387" s="18" t="s">
        <v>200</v>
      </c>
      <c r="E387" s="6"/>
      <c r="F387" s="18">
        <v>513901371</v>
      </c>
      <c r="G387" s="6" t="s">
        <v>570</v>
      </c>
      <c r="H387" s="6" t="s">
        <v>511</v>
      </c>
      <c r="I387" s="6" t="s">
        <v>99</v>
      </c>
      <c r="J387" s="6"/>
      <c r="K387" s="17">
        <v>4.0499999999999998</v>
      </c>
      <c r="L387" s="6" t="s">
        <v>100</v>
      </c>
      <c r="M387" s="19">
        <v>0.020500000000000001</v>
      </c>
      <c r="N387" s="8">
        <v>0.029899999999999999</v>
      </c>
      <c r="O387" s="7">
        <v>170204.81</v>
      </c>
      <c r="P387" s="7">
        <v>96.670000000000002</v>
      </c>
      <c r="Q387" s="7">
        <v>0</v>
      </c>
      <c r="R387" s="7">
        <v>164.53999999999999</v>
      </c>
      <c r="S387" s="8">
        <v>0.00029999999999999997</v>
      </c>
      <c r="T387" s="8">
        <v>0.00050000000000000001</v>
      </c>
      <c r="U387" s="8">
        <v>0.00010000000000000001</v>
      </c>
      <c r="V387" s="52"/>
    </row>
    <row r="388" spans="1:22" ht="12.75">
      <c r="A388" s="52"/>
      <c r="B388" s="6" t="s">
        <v>718</v>
      </c>
      <c r="C388" s="17">
        <v>1168483</v>
      </c>
      <c r="D388" s="18" t="s">
        <v>200</v>
      </c>
      <c r="E388" s="6"/>
      <c r="F388" s="18">
        <v>513901371</v>
      </c>
      <c r="G388" s="6" t="s">
        <v>570</v>
      </c>
      <c r="H388" s="6" t="s">
        <v>511</v>
      </c>
      <c r="I388" s="6" t="s">
        <v>99</v>
      </c>
      <c r="J388" s="6"/>
      <c r="K388" s="17">
        <v>5.2999999999999998</v>
      </c>
      <c r="L388" s="6" t="s">
        <v>100</v>
      </c>
      <c r="M388" s="19">
        <v>0.0025000000000000001</v>
      </c>
      <c r="N388" s="8">
        <v>0.0264</v>
      </c>
      <c r="O388" s="7">
        <v>294273.83000000002</v>
      </c>
      <c r="P388" s="7">
        <v>88.299999999999997</v>
      </c>
      <c r="Q388" s="7">
        <v>0</v>
      </c>
      <c r="R388" s="7">
        <v>259.83999999999997</v>
      </c>
      <c r="S388" s="8">
        <v>0.00050000000000000001</v>
      </c>
      <c r="T388" s="8">
        <v>0.00080000000000000004</v>
      </c>
      <c r="U388" s="8">
        <v>0.00020000000000000001</v>
      </c>
      <c r="V388" s="52"/>
    </row>
    <row r="389" spans="1:22" ht="12.75">
      <c r="A389" s="52"/>
      <c r="B389" s="6" t="s">
        <v>719</v>
      </c>
      <c r="C389" s="17">
        <v>1173764</v>
      </c>
      <c r="D389" s="18" t="s">
        <v>200</v>
      </c>
      <c r="E389" s="6"/>
      <c r="F389" s="18">
        <v>510560188</v>
      </c>
      <c r="G389" s="6" t="s">
        <v>374</v>
      </c>
      <c r="H389" s="6" t="s">
        <v>509</v>
      </c>
      <c r="I389" s="6" t="s">
        <v>310</v>
      </c>
      <c r="J389" s="6"/>
      <c r="K389" s="17">
        <v>4.6100000000000003</v>
      </c>
      <c r="L389" s="6" t="s">
        <v>100</v>
      </c>
      <c r="M389" s="19">
        <v>0.023</v>
      </c>
      <c r="N389" s="8">
        <v>0.032899999999999999</v>
      </c>
      <c r="O389" s="7">
        <v>484697.75</v>
      </c>
      <c r="P389" s="7">
        <v>95.799999999999997</v>
      </c>
      <c r="Q389" s="7">
        <v>0</v>
      </c>
      <c r="R389" s="7">
        <v>464.33999999999998</v>
      </c>
      <c r="S389" s="8">
        <v>0.00080000000000000004</v>
      </c>
      <c r="T389" s="8">
        <v>0.0015</v>
      </c>
      <c r="U389" s="8">
        <v>0.00029999999999999997</v>
      </c>
      <c r="V389" s="52"/>
    </row>
    <row r="390" spans="1:22" ht="12.75">
      <c r="A390" s="52"/>
      <c r="B390" s="6" t="s">
        <v>720</v>
      </c>
      <c r="C390" s="17">
        <v>1142645</v>
      </c>
      <c r="D390" s="18" t="s">
        <v>200</v>
      </c>
      <c r="E390" s="6"/>
      <c r="F390" s="18">
        <v>520034760</v>
      </c>
      <c r="G390" s="6" t="s">
        <v>403</v>
      </c>
      <c r="H390" s="6" t="s">
        <v>509</v>
      </c>
      <c r="I390" s="6" t="s">
        <v>310</v>
      </c>
      <c r="J390" s="6"/>
      <c r="K390" s="17">
        <v>1.8500000000000001</v>
      </c>
      <c r="L390" s="6" t="s">
        <v>100</v>
      </c>
      <c r="M390" s="19">
        <v>0.0275</v>
      </c>
      <c r="N390" s="8">
        <v>0.026700000000000002</v>
      </c>
      <c r="O390" s="7">
        <v>618.39999999999998</v>
      </c>
      <c r="P390" s="7">
        <v>100.19</v>
      </c>
      <c r="Q390" s="7">
        <v>0</v>
      </c>
      <c r="R390" s="7">
        <v>0.62</v>
      </c>
      <c r="S390" s="8">
        <v>1.8199999999999999E-06</v>
      </c>
      <c r="T390" s="8">
        <v>0</v>
      </c>
      <c r="U390" s="8">
        <v>0</v>
      </c>
      <c r="V390" s="52"/>
    </row>
    <row r="391" spans="1:22" ht="12.75">
      <c r="A391" s="52"/>
      <c r="B391" s="6" t="s">
        <v>721</v>
      </c>
      <c r="C391" s="17">
        <v>1156470</v>
      </c>
      <c r="D391" s="18" t="s">
        <v>200</v>
      </c>
      <c r="E391" s="6"/>
      <c r="F391" s="18">
        <v>510560188</v>
      </c>
      <c r="G391" s="6" t="s">
        <v>374</v>
      </c>
      <c r="H391" s="6" t="s">
        <v>509</v>
      </c>
      <c r="I391" s="6" t="s">
        <v>310</v>
      </c>
      <c r="J391" s="6"/>
      <c r="K391" s="17">
        <v>1.46</v>
      </c>
      <c r="L391" s="6" t="s">
        <v>100</v>
      </c>
      <c r="M391" s="19">
        <v>0.042000000000000003</v>
      </c>
      <c r="N391" s="8">
        <v>0.023900000000000001</v>
      </c>
      <c r="O391" s="7">
        <v>1022925.6800000001</v>
      </c>
      <c r="P391" s="7">
        <v>104.28</v>
      </c>
      <c r="Q391" s="7">
        <v>0</v>
      </c>
      <c r="R391" s="7">
        <v>1066.71</v>
      </c>
      <c r="S391" s="8">
        <v>0.0023999999999999998</v>
      </c>
      <c r="T391" s="8">
        <v>0.0033999999999999998</v>
      </c>
      <c r="U391" s="8">
        <v>0.00069999999999999999</v>
      </c>
      <c r="V391" s="52"/>
    </row>
    <row r="392" spans="1:22" ht="12.75">
      <c r="A392" s="52"/>
      <c r="B392" s="6" t="s">
        <v>722</v>
      </c>
      <c r="C392" s="17">
        <v>1160878</v>
      </c>
      <c r="D392" s="18" t="s">
        <v>200</v>
      </c>
      <c r="E392" s="6"/>
      <c r="F392" s="18">
        <v>510560188</v>
      </c>
      <c r="G392" s="6" t="s">
        <v>374</v>
      </c>
      <c r="H392" s="6" t="s">
        <v>509</v>
      </c>
      <c r="I392" s="6" t="s">
        <v>310</v>
      </c>
      <c r="J392" s="6"/>
      <c r="K392" s="17">
        <v>4.6399999999999997</v>
      </c>
      <c r="L392" s="6" t="s">
        <v>100</v>
      </c>
      <c r="M392" s="19">
        <v>0.032500000000000001</v>
      </c>
      <c r="N392" s="8">
        <v>0.036200000000000003</v>
      </c>
      <c r="O392" s="7">
        <v>155195.31</v>
      </c>
      <c r="P392" s="7">
        <v>98.459999999999994</v>
      </c>
      <c r="Q392" s="7">
        <v>0</v>
      </c>
      <c r="R392" s="7">
        <v>152.81</v>
      </c>
      <c r="S392" s="8">
        <v>0.00050000000000000001</v>
      </c>
      <c r="T392" s="8">
        <v>0.00050000000000000001</v>
      </c>
      <c r="U392" s="8">
        <v>0.00010000000000000001</v>
      </c>
      <c r="V392" s="52"/>
    </row>
    <row r="393" spans="1:22" ht="12.75">
      <c r="A393" s="52"/>
      <c r="B393" s="6" t="s">
        <v>723</v>
      </c>
      <c r="C393" s="17">
        <v>1135607</v>
      </c>
      <c r="D393" s="18" t="s">
        <v>200</v>
      </c>
      <c r="E393" s="6"/>
      <c r="F393" s="18">
        <v>510609761</v>
      </c>
      <c r="G393" s="6" t="s">
        <v>403</v>
      </c>
      <c r="H393" s="6" t="s">
        <v>511</v>
      </c>
      <c r="I393" s="6" t="s">
        <v>99</v>
      </c>
      <c r="J393" s="6"/>
      <c r="K393" s="17">
        <v>1.22</v>
      </c>
      <c r="L393" s="6" t="s">
        <v>100</v>
      </c>
      <c r="M393" s="19">
        <v>0.042000000000000003</v>
      </c>
      <c r="N393" s="8">
        <v>0.025100000000000001</v>
      </c>
      <c r="O393" s="7">
        <v>328136.27000000002</v>
      </c>
      <c r="P393" s="7">
        <v>103.12000000000001</v>
      </c>
      <c r="Q393" s="7">
        <v>0</v>
      </c>
      <c r="R393" s="7">
        <v>338.37</v>
      </c>
      <c r="S393" s="8">
        <v>0.0015</v>
      </c>
      <c r="T393" s="8">
        <v>0.0011000000000000001</v>
      </c>
      <c r="U393" s="8">
        <v>0.00020000000000000001</v>
      </c>
      <c r="V393" s="52"/>
    </row>
    <row r="394" spans="1:22" ht="12.75">
      <c r="A394" s="52"/>
      <c r="B394" s="6" t="s">
        <v>724</v>
      </c>
      <c r="C394" s="17">
        <v>1132331</v>
      </c>
      <c r="D394" s="18" t="s">
        <v>200</v>
      </c>
      <c r="E394" s="6"/>
      <c r="F394" s="18">
        <v>510381601</v>
      </c>
      <c r="G394" s="6" t="s">
        <v>403</v>
      </c>
      <c r="H394" s="6" t="s">
        <v>511</v>
      </c>
      <c r="I394" s="6" t="s">
        <v>99</v>
      </c>
      <c r="J394" s="6"/>
      <c r="K394" s="17">
        <v>1.54</v>
      </c>
      <c r="L394" s="6" t="s">
        <v>100</v>
      </c>
      <c r="M394" s="19">
        <v>0.042000000000000003</v>
      </c>
      <c r="N394" s="8">
        <v>0.025499999999999998</v>
      </c>
      <c r="O394" s="7">
        <v>3525.1100000000001</v>
      </c>
      <c r="P394" s="7">
        <v>104.23</v>
      </c>
      <c r="Q394" s="7">
        <v>0</v>
      </c>
      <c r="R394" s="7">
        <v>3.6699999999999999</v>
      </c>
      <c r="S394" s="8">
        <v>7.3000000000000004E-06</v>
      </c>
      <c r="T394" s="8">
        <v>0</v>
      </c>
      <c r="U394" s="8">
        <v>0</v>
      </c>
      <c r="V394" s="52"/>
    </row>
    <row r="395" spans="1:22" ht="12.75">
      <c r="A395" s="52"/>
      <c r="B395" s="6" t="s">
        <v>725</v>
      </c>
      <c r="C395" s="17">
        <v>2590578</v>
      </c>
      <c r="D395" s="18" t="s">
        <v>200</v>
      </c>
      <c r="E395" s="6"/>
      <c r="F395" s="18">
        <v>520036658</v>
      </c>
      <c r="G395" s="6" t="s">
        <v>341</v>
      </c>
      <c r="H395" s="6" t="s">
        <v>511</v>
      </c>
      <c r="I395" s="6" t="s">
        <v>99</v>
      </c>
      <c r="J395" s="6"/>
      <c r="K395" s="17">
        <v>5.2199999999999998</v>
      </c>
      <c r="L395" s="6" t="s">
        <v>100</v>
      </c>
      <c r="M395" s="19">
        <v>0.050000000000000003</v>
      </c>
      <c r="N395" s="8">
        <v>0.048099999999999997</v>
      </c>
      <c r="O395" s="7">
        <v>24629.66</v>
      </c>
      <c r="P395" s="7">
        <v>101.31999999999999</v>
      </c>
      <c r="Q395" s="7">
        <v>0</v>
      </c>
      <c r="R395" s="7">
        <v>24.949999999999999</v>
      </c>
      <c r="S395" s="8">
        <v>2.9499999999999999E-05</v>
      </c>
      <c r="T395" s="8">
        <v>0.00010000000000000001</v>
      </c>
      <c r="U395" s="8">
        <v>0</v>
      </c>
      <c r="V395" s="52"/>
    </row>
    <row r="396" spans="1:22" ht="12.75">
      <c r="A396" s="52"/>
      <c r="B396" s="6" t="s">
        <v>726</v>
      </c>
      <c r="C396" s="17">
        <v>2590388</v>
      </c>
      <c r="D396" s="18" t="s">
        <v>200</v>
      </c>
      <c r="E396" s="6"/>
      <c r="F396" s="18">
        <v>520036658</v>
      </c>
      <c r="G396" s="6" t="s">
        <v>341</v>
      </c>
      <c r="H396" s="6" t="s">
        <v>511</v>
      </c>
      <c r="I396" s="6" t="s">
        <v>99</v>
      </c>
      <c r="J396" s="6"/>
      <c r="K396" s="17">
        <v>1.21</v>
      </c>
      <c r="L396" s="6" t="s">
        <v>100</v>
      </c>
      <c r="M396" s="19">
        <v>0.058999999999999997</v>
      </c>
      <c r="N396" s="8">
        <v>0.025999999999999999</v>
      </c>
      <c r="O396" s="7">
        <v>148928.45999999999</v>
      </c>
      <c r="P396" s="7">
        <v>105.5</v>
      </c>
      <c r="Q396" s="7">
        <v>0</v>
      </c>
      <c r="R396" s="7">
        <v>157.12000000000001</v>
      </c>
      <c r="S396" s="8">
        <v>0.00020000000000000001</v>
      </c>
      <c r="T396" s="8">
        <v>0.00050000000000000001</v>
      </c>
      <c r="U396" s="8">
        <v>0.00010000000000000001</v>
      </c>
      <c r="V396" s="52"/>
    </row>
    <row r="397" spans="1:22" ht="12.75">
      <c r="A397" s="52"/>
      <c r="B397" s="6" t="s">
        <v>727</v>
      </c>
      <c r="C397" s="17">
        <v>2590511</v>
      </c>
      <c r="D397" s="18" t="s">
        <v>200</v>
      </c>
      <c r="E397" s="6"/>
      <c r="F397" s="18">
        <v>520036658</v>
      </c>
      <c r="G397" s="6" t="s">
        <v>341</v>
      </c>
      <c r="H397" s="6" t="s">
        <v>511</v>
      </c>
      <c r="I397" s="6" t="s">
        <v>99</v>
      </c>
      <c r="J397" s="6"/>
      <c r="K397" s="17">
        <v>4.1799999999999997</v>
      </c>
      <c r="L397" s="6" t="s">
        <v>100</v>
      </c>
      <c r="M397" s="19">
        <v>0.027</v>
      </c>
      <c r="N397" s="8">
        <v>0.042500000000000003</v>
      </c>
      <c r="O397" s="7">
        <v>136523.59</v>
      </c>
      <c r="P397" s="7">
        <v>94</v>
      </c>
      <c r="Q397" s="7">
        <v>0</v>
      </c>
      <c r="R397" s="7">
        <v>128.33000000000001</v>
      </c>
      <c r="S397" s="8">
        <v>0.00020000000000000001</v>
      </c>
      <c r="T397" s="8">
        <v>0.00040000000000000002</v>
      </c>
      <c r="U397" s="8">
        <v>0.00010000000000000001</v>
      </c>
      <c r="V397" s="52"/>
    </row>
    <row r="398" spans="1:22" ht="12.75">
      <c r="A398" s="52"/>
      <c r="B398" s="6" t="s">
        <v>728</v>
      </c>
      <c r="C398" s="17">
        <v>1136126</v>
      </c>
      <c r="D398" s="18" t="s">
        <v>200</v>
      </c>
      <c r="E398" s="6"/>
      <c r="F398" s="18">
        <v>514068980</v>
      </c>
      <c r="G398" s="6" t="s">
        <v>418</v>
      </c>
      <c r="H398" s="6" t="s">
        <v>509</v>
      </c>
      <c r="I398" s="6" t="s">
        <v>310</v>
      </c>
      <c r="J398" s="6"/>
      <c r="K398" s="17">
        <v>0.91000000000000003</v>
      </c>
      <c r="L398" s="6" t="s">
        <v>100</v>
      </c>
      <c r="M398" s="19">
        <v>0.035000000000000003</v>
      </c>
      <c r="N398" s="8">
        <v>0.017600000000000001</v>
      </c>
      <c r="O398" s="7">
        <v>2224</v>
      </c>
      <c r="P398" s="7">
        <v>101.87000000000001</v>
      </c>
      <c r="Q398" s="7">
        <v>0</v>
      </c>
      <c r="R398" s="7">
        <v>2.27</v>
      </c>
      <c r="S398" s="8">
        <v>0.00010000000000000001</v>
      </c>
      <c r="T398" s="8">
        <v>0</v>
      </c>
      <c r="U398" s="8">
        <v>0</v>
      </c>
      <c r="V398" s="52"/>
    </row>
    <row r="399" spans="1:22" ht="12.75">
      <c r="A399" s="52"/>
      <c r="B399" s="6" t="s">
        <v>729</v>
      </c>
      <c r="C399" s="17">
        <v>1139476</v>
      </c>
      <c r="D399" s="18" t="s">
        <v>200</v>
      </c>
      <c r="E399" s="6"/>
      <c r="F399" s="18">
        <v>512096793</v>
      </c>
      <c r="G399" s="6" t="s">
        <v>339</v>
      </c>
      <c r="H399" s="6" t="s">
        <v>509</v>
      </c>
      <c r="I399" s="6" t="s">
        <v>310</v>
      </c>
      <c r="J399" s="6"/>
      <c r="K399" s="17">
        <v>1.3100000000000001</v>
      </c>
      <c r="L399" s="6" t="s">
        <v>100</v>
      </c>
      <c r="M399" s="19">
        <v>0.0385</v>
      </c>
      <c r="N399" s="8">
        <v>0.023800000000000002</v>
      </c>
      <c r="O399" s="7">
        <v>23427.59</v>
      </c>
      <c r="P399" s="7">
        <v>102.92</v>
      </c>
      <c r="Q399" s="7">
        <v>0</v>
      </c>
      <c r="R399" s="7">
        <v>24.109999999999999</v>
      </c>
      <c r="S399" s="8">
        <v>0.00020000000000000001</v>
      </c>
      <c r="T399" s="8">
        <v>0.00010000000000000001</v>
      </c>
      <c r="U399" s="8">
        <v>0</v>
      </c>
      <c r="V399" s="52"/>
    </row>
    <row r="400" spans="1:22" ht="12.75">
      <c r="A400" s="52"/>
      <c r="B400" s="6" t="s">
        <v>730</v>
      </c>
      <c r="C400" s="17">
        <v>5760236</v>
      </c>
      <c r="D400" s="18" t="s">
        <v>200</v>
      </c>
      <c r="E400" s="6"/>
      <c r="F400" s="18">
        <v>520028010</v>
      </c>
      <c r="G400" s="6" t="s">
        <v>485</v>
      </c>
      <c r="H400" s="6" t="s">
        <v>511</v>
      </c>
      <c r="I400" s="6" t="s">
        <v>99</v>
      </c>
      <c r="J400" s="6"/>
      <c r="K400" s="17">
        <v>1.21</v>
      </c>
      <c r="L400" s="6" t="s">
        <v>100</v>
      </c>
      <c r="M400" s="19">
        <v>0.045499999999999999</v>
      </c>
      <c r="N400" s="8">
        <v>0.019699999999999999</v>
      </c>
      <c r="O400" s="7">
        <v>400840.58000000002</v>
      </c>
      <c r="P400" s="7">
        <v>104.66</v>
      </c>
      <c r="Q400" s="7">
        <v>0</v>
      </c>
      <c r="R400" s="7">
        <v>419.51999999999998</v>
      </c>
      <c r="S400" s="8">
        <v>0.00089999999999999998</v>
      </c>
      <c r="T400" s="8">
        <v>0.0012999999999999999</v>
      </c>
      <c r="U400" s="8">
        <v>0.00029999999999999997</v>
      </c>
      <c r="V400" s="52"/>
    </row>
    <row r="401" spans="1:22" ht="12.75">
      <c r="A401" s="52"/>
      <c r="B401" s="6" t="s">
        <v>731</v>
      </c>
      <c r="C401" s="17">
        <v>5760301</v>
      </c>
      <c r="D401" s="18" t="s">
        <v>200</v>
      </c>
      <c r="E401" s="6"/>
      <c r="F401" s="18">
        <v>520028010</v>
      </c>
      <c r="G401" s="6" t="s">
        <v>485</v>
      </c>
      <c r="H401" s="6" t="s">
        <v>511</v>
      </c>
      <c r="I401" s="6" t="s">
        <v>99</v>
      </c>
      <c r="J401" s="6"/>
      <c r="K401" s="17">
        <v>3.7400000000000002</v>
      </c>
      <c r="L401" s="6" t="s">
        <v>100</v>
      </c>
      <c r="M401" s="19">
        <v>0.021999999999999999</v>
      </c>
      <c r="N401" s="8">
        <v>0.0298</v>
      </c>
      <c r="O401" s="7">
        <v>22098.139999999999</v>
      </c>
      <c r="P401" s="7">
        <v>97.769999999999996</v>
      </c>
      <c r="Q401" s="7">
        <v>0</v>
      </c>
      <c r="R401" s="7">
        <v>21.609999999999999</v>
      </c>
      <c r="S401" s="8">
        <v>1.5290000000000001E-05</v>
      </c>
      <c r="T401" s="8">
        <v>0.00010000000000000001</v>
      </c>
      <c r="U401" s="8">
        <v>0</v>
      </c>
      <c r="V401" s="52"/>
    </row>
    <row r="402" spans="1:22" ht="12.75">
      <c r="A402" s="52"/>
      <c r="B402" s="6" t="s">
        <v>732</v>
      </c>
      <c r="C402" s="17">
        <v>57603010</v>
      </c>
      <c r="D402" s="18" t="s">
        <v>200</v>
      </c>
      <c r="E402" s="6"/>
      <c r="F402" s="18">
        <v>520028010</v>
      </c>
      <c r="G402" s="6" t="s">
        <v>485</v>
      </c>
      <c r="H402" s="6" t="s">
        <v>511</v>
      </c>
      <c r="I402" s="6" t="s">
        <v>99</v>
      </c>
      <c r="J402" s="6"/>
      <c r="K402" s="17">
        <v>3.7400000000000002</v>
      </c>
      <c r="L402" s="6" t="s">
        <v>100</v>
      </c>
      <c r="M402" s="19">
        <v>0.021999999999999999</v>
      </c>
      <c r="N402" s="8">
        <v>0.00020000000000000001</v>
      </c>
      <c r="O402" s="7">
        <v>399944.88</v>
      </c>
      <c r="P402" s="7">
        <v>97.260000000000005</v>
      </c>
      <c r="Q402" s="7">
        <v>0</v>
      </c>
      <c r="R402" s="7">
        <v>388.99000000000001</v>
      </c>
      <c r="S402" s="8">
        <v>0.00029999999999999997</v>
      </c>
      <c r="T402" s="8">
        <v>0.0011999999999999999</v>
      </c>
      <c r="U402" s="8">
        <v>0.00020000000000000001</v>
      </c>
      <c r="V402" s="52"/>
    </row>
    <row r="403" spans="1:22" ht="12.75">
      <c r="A403" s="52"/>
      <c r="B403" s="6" t="s">
        <v>732</v>
      </c>
      <c r="C403" s="17">
        <v>57603010</v>
      </c>
      <c r="D403" s="18" t="s">
        <v>200</v>
      </c>
      <c r="E403" s="6"/>
      <c r="F403" s="18">
        <v>520028010</v>
      </c>
      <c r="G403" s="6" t="s">
        <v>485</v>
      </c>
      <c r="H403" s="6" t="s">
        <v>511</v>
      </c>
      <c r="I403" s="6" t="s">
        <v>99</v>
      </c>
      <c r="J403" s="6"/>
      <c r="K403" s="17">
        <v>3.7400000000000002</v>
      </c>
      <c r="L403" s="6" t="s">
        <v>100</v>
      </c>
      <c r="M403" s="19">
        <v>0.021999999999999999</v>
      </c>
      <c r="N403" s="8">
        <v>0.00020000000000000001</v>
      </c>
      <c r="O403" s="7">
        <v>246102.82000000001</v>
      </c>
      <c r="P403" s="7">
        <v>97.719999999999999</v>
      </c>
      <c r="Q403" s="7">
        <v>0</v>
      </c>
      <c r="R403" s="7">
        <v>240.49000000000001</v>
      </c>
      <c r="S403" s="8">
        <v>0.00020000000000000001</v>
      </c>
      <c r="T403" s="8">
        <v>0.00080000000000000004</v>
      </c>
      <c r="U403" s="8">
        <v>0.00010000000000000001</v>
      </c>
      <c r="V403" s="52"/>
    </row>
    <row r="404" spans="1:22" ht="12.75">
      <c r="A404" s="52"/>
      <c r="B404" s="6" t="s">
        <v>733</v>
      </c>
      <c r="C404" s="17">
        <v>5760251</v>
      </c>
      <c r="D404" s="18" t="s">
        <v>200</v>
      </c>
      <c r="E404" s="6"/>
      <c r="F404" s="18">
        <v>520028010</v>
      </c>
      <c r="G404" s="6" t="s">
        <v>485</v>
      </c>
      <c r="H404" s="6" t="s">
        <v>511</v>
      </c>
      <c r="I404" s="6" t="s">
        <v>99</v>
      </c>
      <c r="J404" s="6"/>
      <c r="K404" s="17">
        <v>2.4500000000000002</v>
      </c>
      <c r="L404" s="6" t="s">
        <v>100</v>
      </c>
      <c r="M404" s="19">
        <v>0.035999999999999997</v>
      </c>
      <c r="N404" s="8">
        <v>0.026200000000000001</v>
      </c>
      <c r="O404" s="7">
        <v>45012.599999999999</v>
      </c>
      <c r="P404" s="7">
        <v>102.43000000000001</v>
      </c>
      <c r="Q404" s="7">
        <v>0</v>
      </c>
      <c r="R404" s="7">
        <v>46.109999999999999</v>
      </c>
      <c r="S404" s="8">
        <v>0.00010000000000000001</v>
      </c>
      <c r="T404" s="8">
        <v>0.00010000000000000001</v>
      </c>
      <c r="U404" s="8">
        <v>0</v>
      </c>
      <c r="V404" s="52"/>
    </row>
    <row r="405" spans="1:22" ht="12.75">
      <c r="A405" s="52"/>
      <c r="B405" s="6" t="s">
        <v>734</v>
      </c>
      <c r="C405" s="17">
        <v>5760327</v>
      </c>
      <c r="D405" s="18" t="s">
        <v>200</v>
      </c>
      <c r="E405" s="6"/>
      <c r="F405" s="18">
        <v>520028010</v>
      </c>
      <c r="G405" s="6" t="s">
        <v>485</v>
      </c>
      <c r="H405" s="6" t="s">
        <v>511</v>
      </c>
      <c r="I405" s="6" t="s">
        <v>99</v>
      </c>
      <c r="J405" s="6"/>
      <c r="K405" s="17">
        <v>5.8600000000000003</v>
      </c>
      <c r="L405" s="6" t="s">
        <v>100</v>
      </c>
      <c r="M405" s="19">
        <v>0.027400000000000001</v>
      </c>
      <c r="N405" s="8">
        <v>0.034000000000000002</v>
      </c>
      <c r="O405" s="7">
        <v>461688.88</v>
      </c>
      <c r="P405" s="7">
        <v>96.840000000000003</v>
      </c>
      <c r="Q405" s="7">
        <v>0</v>
      </c>
      <c r="R405" s="7">
        <v>447.10000000000002</v>
      </c>
      <c r="S405" s="8">
        <v>0.00059999999999999995</v>
      </c>
      <c r="T405" s="8">
        <v>0.0014</v>
      </c>
      <c r="U405" s="8">
        <v>0.00029999999999999997</v>
      </c>
      <c r="V405" s="52"/>
    </row>
    <row r="406" spans="1:22" ht="12.75">
      <c r="A406" s="52"/>
      <c r="B406" s="6" t="s">
        <v>735</v>
      </c>
      <c r="C406" s="17">
        <v>1168517</v>
      </c>
      <c r="D406" s="18" t="s">
        <v>200</v>
      </c>
      <c r="E406" s="6"/>
      <c r="F406" s="18">
        <v>512719485</v>
      </c>
      <c r="G406" s="6" t="s">
        <v>339</v>
      </c>
      <c r="H406" s="6" t="s">
        <v>509</v>
      </c>
      <c r="I406" s="6" t="s">
        <v>310</v>
      </c>
      <c r="J406" s="6"/>
      <c r="K406" s="17">
        <v>5.3300000000000001</v>
      </c>
      <c r="L406" s="6" t="s">
        <v>100</v>
      </c>
      <c r="M406" s="19">
        <v>0.0304</v>
      </c>
      <c r="N406" s="8">
        <v>0.035000000000000003</v>
      </c>
      <c r="O406" s="7">
        <v>112771.16</v>
      </c>
      <c r="P406" s="7">
        <v>98.519999999999996</v>
      </c>
      <c r="Q406" s="7">
        <v>0</v>
      </c>
      <c r="R406" s="7">
        <v>111.09999999999999</v>
      </c>
      <c r="S406" s="8">
        <v>0.00020000000000000001</v>
      </c>
      <c r="T406" s="8">
        <v>0.00040000000000000002</v>
      </c>
      <c r="U406" s="8">
        <v>0.00010000000000000001</v>
      </c>
      <c r="V406" s="52"/>
    </row>
    <row r="407" spans="1:22" ht="12.75">
      <c r="A407" s="52"/>
      <c r="B407" s="6" t="s">
        <v>736</v>
      </c>
      <c r="C407" s="17">
        <v>6990196</v>
      </c>
      <c r="D407" s="18" t="s">
        <v>200</v>
      </c>
      <c r="E407" s="6"/>
      <c r="F407" s="18">
        <v>520025438</v>
      </c>
      <c r="G407" s="6" t="s">
        <v>339</v>
      </c>
      <c r="H407" s="6" t="s">
        <v>509</v>
      </c>
      <c r="I407" s="6" t="s">
        <v>310</v>
      </c>
      <c r="J407" s="6"/>
      <c r="K407" s="17">
        <v>2.1000000000000001</v>
      </c>
      <c r="L407" s="6" t="s">
        <v>100</v>
      </c>
      <c r="M407" s="19">
        <v>0.070499999999999993</v>
      </c>
      <c r="N407" s="8">
        <v>0.028199999999999999</v>
      </c>
      <c r="O407" s="7">
        <v>135683.39000000001</v>
      </c>
      <c r="P407" s="7">
        <v>110.88</v>
      </c>
      <c r="Q407" s="7">
        <v>0</v>
      </c>
      <c r="R407" s="7">
        <v>150.44999999999999</v>
      </c>
      <c r="S407" s="8">
        <v>0.00050000000000000001</v>
      </c>
      <c r="T407" s="8">
        <v>0.00050000000000000001</v>
      </c>
      <c r="U407" s="8">
        <v>0.00010000000000000001</v>
      </c>
      <c r="V407" s="52"/>
    </row>
    <row r="408" spans="1:22" ht="12.75">
      <c r="A408" s="52"/>
      <c r="B408" s="6" t="s">
        <v>737</v>
      </c>
      <c r="C408" s="17">
        <v>6990212</v>
      </c>
      <c r="D408" s="18" t="s">
        <v>200</v>
      </c>
      <c r="E408" s="6"/>
      <c r="F408" s="18">
        <v>520025438</v>
      </c>
      <c r="G408" s="6" t="s">
        <v>339</v>
      </c>
      <c r="H408" s="6" t="s">
        <v>509</v>
      </c>
      <c r="I408" s="6" t="s">
        <v>310</v>
      </c>
      <c r="J408" s="6"/>
      <c r="K408" s="17">
        <v>4.71</v>
      </c>
      <c r="L408" s="6" t="s">
        <v>100</v>
      </c>
      <c r="M408" s="19">
        <v>0.0395</v>
      </c>
      <c r="N408" s="8">
        <v>0.037699999999999997</v>
      </c>
      <c r="O408" s="7">
        <v>96754.979999999996</v>
      </c>
      <c r="P408" s="7">
        <v>101.97</v>
      </c>
      <c r="Q408" s="7">
        <v>0</v>
      </c>
      <c r="R408" s="7">
        <v>98.659999999999997</v>
      </c>
      <c r="S408" s="8">
        <v>0.00010000000000000001</v>
      </c>
      <c r="T408" s="8">
        <v>0.00029999999999999997</v>
      </c>
      <c r="U408" s="8">
        <v>0.00010000000000000001</v>
      </c>
      <c r="V408" s="52"/>
    </row>
    <row r="409" spans="1:22" ht="12.75">
      <c r="A409" s="52"/>
      <c r="B409" s="6" t="s">
        <v>738</v>
      </c>
      <c r="C409" s="17">
        <v>1159474</v>
      </c>
      <c r="D409" s="18" t="s">
        <v>200</v>
      </c>
      <c r="E409" s="6"/>
      <c r="F409" s="18">
        <v>1670</v>
      </c>
      <c r="G409" s="6" t="s">
        <v>374</v>
      </c>
      <c r="H409" s="6" t="s">
        <v>511</v>
      </c>
      <c r="I409" s="6" t="s">
        <v>99</v>
      </c>
      <c r="J409" s="6"/>
      <c r="K409" s="17">
        <v>0.81999999999999995</v>
      </c>
      <c r="L409" s="6" t="s">
        <v>100</v>
      </c>
      <c r="M409" s="19">
        <v>0.0465</v>
      </c>
      <c r="N409" s="8">
        <v>0.033000000000000002</v>
      </c>
      <c r="O409" s="7">
        <v>587189.95999999996</v>
      </c>
      <c r="P409" s="7">
        <v>101.89</v>
      </c>
      <c r="Q409" s="7">
        <v>0</v>
      </c>
      <c r="R409" s="7">
        <v>598.28999999999996</v>
      </c>
      <c r="S409" s="8">
        <v>0.0025000000000000001</v>
      </c>
      <c r="T409" s="8">
        <v>0.0019</v>
      </c>
      <c r="U409" s="8">
        <v>0.00040000000000000002</v>
      </c>
      <c r="V409" s="52"/>
    </row>
    <row r="410" spans="1:22" ht="12.75">
      <c r="A410" s="52"/>
      <c r="B410" s="6" t="s">
        <v>739</v>
      </c>
      <c r="C410" s="17">
        <v>1139252</v>
      </c>
      <c r="D410" s="18" t="s">
        <v>200</v>
      </c>
      <c r="E410" s="6"/>
      <c r="F410" s="18">
        <v>511930125</v>
      </c>
      <c r="G410" s="6" t="s">
        <v>429</v>
      </c>
      <c r="H410" s="6" t="s">
        <v>511</v>
      </c>
      <c r="I410" s="6" t="s">
        <v>99</v>
      </c>
      <c r="J410" s="6"/>
      <c r="K410" s="17">
        <v>2.3199999999999998</v>
      </c>
      <c r="L410" s="6" t="s">
        <v>100</v>
      </c>
      <c r="M410" s="19">
        <v>0.035499999999999997</v>
      </c>
      <c r="N410" s="8">
        <v>0.0287</v>
      </c>
      <c r="O410" s="7">
        <v>669304.63</v>
      </c>
      <c r="P410" s="7">
        <v>102.45</v>
      </c>
      <c r="Q410" s="7">
        <v>0</v>
      </c>
      <c r="R410" s="7">
        <v>685.70000000000005</v>
      </c>
      <c r="S410" s="8">
        <v>0.0011000000000000001</v>
      </c>
      <c r="T410" s="8">
        <v>0.0022000000000000001</v>
      </c>
      <c r="U410" s="8">
        <v>0.00040000000000000002</v>
      </c>
      <c r="V410" s="52"/>
    </row>
    <row r="411" spans="1:22" ht="12.75">
      <c r="A411" s="52"/>
      <c r="B411" s="6" t="s">
        <v>740</v>
      </c>
      <c r="C411" s="17">
        <v>1132836</v>
      </c>
      <c r="D411" s="18" t="s">
        <v>200</v>
      </c>
      <c r="E411" s="6"/>
      <c r="F411" s="18">
        <v>511930125</v>
      </c>
      <c r="G411" s="6" t="s">
        <v>429</v>
      </c>
      <c r="H411" s="6" t="s">
        <v>511</v>
      </c>
      <c r="I411" s="6" t="s">
        <v>99</v>
      </c>
      <c r="J411" s="6"/>
      <c r="K411" s="17">
        <v>1.7</v>
      </c>
      <c r="L411" s="6" t="s">
        <v>100</v>
      </c>
      <c r="M411" s="19">
        <v>0.041399999999999999</v>
      </c>
      <c r="N411" s="8">
        <v>0.027199999999999998</v>
      </c>
      <c r="O411" s="7">
        <v>713006.43000000005</v>
      </c>
      <c r="P411" s="7">
        <v>103.42</v>
      </c>
      <c r="Q411" s="7">
        <v>0</v>
      </c>
      <c r="R411" s="7">
        <v>737.38999999999999</v>
      </c>
      <c r="S411" s="8">
        <v>0.0016000000000000001</v>
      </c>
      <c r="T411" s="8">
        <v>0.0023</v>
      </c>
      <c r="U411" s="8">
        <v>0.00050000000000000001</v>
      </c>
      <c r="V411" s="52"/>
    </row>
    <row r="412" spans="1:22" ht="12.75">
      <c r="A412" s="52"/>
      <c r="B412" s="6" t="s">
        <v>741</v>
      </c>
      <c r="C412" s="17">
        <v>1133800</v>
      </c>
      <c r="D412" s="18" t="s">
        <v>200</v>
      </c>
      <c r="E412" s="6"/>
      <c r="F412" s="18">
        <v>1628</v>
      </c>
      <c r="G412" s="6" t="s">
        <v>374</v>
      </c>
      <c r="H412" s="6" t="s">
        <v>511</v>
      </c>
      <c r="I412" s="6" t="s">
        <v>99</v>
      </c>
      <c r="J412" s="6"/>
      <c r="K412" s="17">
        <v>1.1100000000000001</v>
      </c>
      <c r="L412" s="6" t="s">
        <v>100</v>
      </c>
      <c r="M412" s="19">
        <v>0.073999999999999996</v>
      </c>
      <c r="N412" s="8">
        <v>0.039199999999999999</v>
      </c>
      <c r="O412" s="7">
        <v>2531.2199999999998</v>
      </c>
      <c r="P412" s="7">
        <v>106.42</v>
      </c>
      <c r="Q412" s="7">
        <v>0</v>
      </c>
      <c r="R412" s="7">
        <v>2.6899999999999999</v>
      </c>
      <c r="S412" s="8">
        <v>2.942E-05</v>
      </c>
      <c r="T412" s="8">
        <v>0</v>
      </c>
      <c r="U412" s="8">
        <v>0</v>
      </c>
      <c r="V412" s="52"/>
    </row>
    <row r="413" spans="1:22" ht="12.75">
      <c r="A413" s="52"/>
      <c r="B413" s="6" t="s">
        <v>742</v>
      </c>
      <c r="C413" s="17">
        <v>1139898</v>
      </c>
      <c r="D413" s="18" t="s">
        <v>200</v>
      </c>
      <c r="E413" s="6"/>
      <c r="F413" s="18">
        <v>1628</v>
      </c>
      <c r="G413" s="6" t="s">
        <v>374</v>
      </c>
      <c r="H413" s="6" t="s">
        <v>511</v>
      </c>
      <c r="I413" s="6" t="s">
        <v>99</v>
      </c>
      <c r="J413" s="6"/>
      <c r="K413" s="17">
        <v>3.1400000000000001</v>
      </c>
      <c r="L413" s="6" t="s">
        <v>100</v>
      </c>
      <c r="M413" s="19">
        <v>0.051499999999999997</v>
      </c>
      <c r="N413" s="8">
        <v>0.062899999999999998</v>
      </c>
      <c r="O413" s="7">
        <v>122355.10000000001</v>
      </c>
      <c r="P413" s="7">
        <v>98.349999999999994</v>
      </c>
      <c r="Q413" s="7">
        <v>0</v>
      </c>
      <c r="R413" s="7">
        <v>120.34</v>
      </c>
      <c r="S413" s="8">
        <v>0.00029999999999999997</v>
      </c>
      <c r="T413" s="8">
        <v>0.00040000000000000002</v>
      </c>
      <c r="U413" s="8">
        <v>0.00010000000000000001</v>
      </c>
      <c r="V413" s="52"/>
    </row>
    <row r="414" spans="1:22" ht="12.75">
      <c r="A414" s="52"/>
      <c r="B414" s="6" t="s">
        <v>743</v>
      </c>
      <c r="C414" s="17">
        <v>1137512</v>
      </c>
      <c r="D414" s="18" t="s">
        <v>200</v>
      </c>
      <c r="E414" s="6"/>
      <c r="F414" s="18">
        <v>515328250</v>
      </c>
      <c r="G414" s="6" t="s">
        <v>374</v>
      </c>
      <c r="H414" s="6" t="s">
        <v>509</v>
      </c>
      <c r="I414" s="6" t="s">
        <v>310</v>
      </c>
      <c r="J414" s="6"/>
      <c r="K414" s="17">
        <v>1.8100000000000001</v>
      </c>
      <c r="L414" s="6" t="s">
        <v>100</v>
      </c>
      <c r="M414" s="19">
        <v>0.040000000000000001</v>
      </c>
      <c r="N414" s="8">
        <v>0.035299999999999998</v>
      </c>
      <c r="O414" s="7">
        <v>216761.07000000001</v>
      </c>
      <c r="P414" s="7">
        <v>100.43000000000001</v>
      </c>
      <c r="Q414" s="7">
        <v>0</v>
      </c>
      <c r="R414" s="7">
        <v>217.69</v>
      </c>
      <c r="S414" s="8">
        <v>0.0011000000000000001</v>
      </c>
      <c r="T414" s="8">
        <v>0.00069999999999999999</v>
      </c>
      <c r="U414" s="8">
        <v>0.00010000000000000001</v>
      </c>
      <c r="V414" s="52"/>
    </row>
    <row r="415" spans="1:22" ht="12.75">
      <c r="A415" s="52"/>
      <c r="B415" s="6" t="s">
        <v>744</v>
      </c>
      <c r="C415" s="17">
        <v>1168038</v>
      </c>
      <c r="D415" s="18" t="s">
        <v>200</v>
      </c>
      <c r="E415" s="6"/>
      <c r="F415" s="18">
        <v>515328250</v>
      </c>
      <c r="G415" s="6" t="s">
        <v>374</v>
      </c>
      <c r="H415" s="6" t="s">
        <v>509</v>
      </c>
      <c r="I415" s="6" t="s">
        <v>310</v>
      </c>
      <c r="J415" s="6"/>
      <c r="K415" s="17">
        <v>2.9500000000000002</v>
      </c>
      <c r="L415" s="6" t="s">
        <v>100</v>
      </c>
      <c r="M415" s="19">
        <v>0.0499</v>
      </c>
      <c r="N415" s="8">
        <v>0.030599999999999999</v>
      </c>
      <c r="O415" s="7">
        <v>380699.26000000001</v>
      </c>
      <c r="P415" s="7">
        <v>105.76000000000001</v>
      </c>
      <c r="Q415" s="7">
        <v>0</v>
      </c>
      <c r="R415" s="7">
        <v>402.63</v>
      </c>
      <c r="S415" s="8">
        <v>0.0015</v>
      </c>
      <c r="T415" s="8">
        <v>0.0012999999999999999</v>
      </c>
      <c r="U415" s="8">
        <v>0.00020000000000000001</v>
      </c>
      <c r="V415" s="52"/>
    </row>
    <row r="416" spans="1:22" ht="12.75">
      <c r="A416" s="52"/>
      <c r="B416" s="6" t="s">
        <v>745</v>
      </c>
      <c r="C416" s="17">
        <v>1167881</v>
      </c>
      <c r="D416" s="18" t="s">
        <v>200</v>
      </c>
      <c r="E416" s="6"/>
      <c r="F416" s="18">
        <v>1648</v>
      </c>
      <c r="G416" s="6" t="s">
        <v>374</v>
      </c>
      <c r="H416" s="6" t="s">
        <v>511</v>
      </c>
      <c r="I416" s="6" t="s">
        <v>99</v>
      </c>
      <c r="J416" s="6"/>
      <c r="K416" s="17">
        <v>1.1599999999999999</v>
      </c>
      <c r="L416" s="6" t="s">
        <v>100</v>
      </c>
      <c r="M416" s="19">
        <v>0.055</v>
      </c>
      <c r="N416" s="8">
        <v>0.0293</v>
      </c>
      <c r="O416" s="7">
        <v>205456.64000000001</v>
      </c>
      <c r="P416" s="7">
        <v>104.40000000000001</v>
      </c>
      <c r="Q416" s="7">
        <v>0</v>
      </c>
      <c r="R416" s="7">
        <v>214.5</v>
      </c>
      <c r="S416" s="8">
        <v>0.0020999999999999999</v>
      </c>
      <c r="T416" s="8">
        <v>0.00069999999999999999</v>
      </c>
      <c r="U416" s="8">
        <v>0.00010000000000000001</v>
      </c>
      <c r="V416" s="52"/>
    </row>
    <row r="417" spans="1:22" ht="12.75">
      <c r="A417" s="52"/>
      <c r="B417" s="6" t="s">
        <v>746</v>
      </c>
      <c r="C417" s="17">
        <v>1129741</v>
      </c>
      <c r="D417" s="18" t="s">
        <v>200</v>
      </c>
      <c r="E417" s="6"/>
      <c r="F417" s="18">
        <v>520036104</v>
      </c>
      <c r="G417" s="6" t="s">
        <v>403</v>
      </c>
      <c r="H417" s="6" t="s">
        <v>511</v>
      </c>
      <c r="I417" s="6" t="s">
        <v>99</v>
      </c>
      <c r="J417" s="6"/>
      <c r="K417" s="17">
        <v>1.8999999999999999</v>
      </c>
      <c r="L417" s="6" t="s">
        <v>100</v>
      </c>
      <c r="M417" s="19">
        <v>0.062300000000000001</v>
      </c>
      <c r="N417" s="8">
        <v>0.0253</v>
      </c>
      <c r="O417" s="7">
        <v>284920</v>
      </c>
      <c r="P417" s="7">
        <v>107.09999999999999</v>
      </c>
      <c r="Q417" s="7">
        <v>54.07</v>
      </c>
      <c r="R417" s="7">
        <v>359.22000000000003</v>
      </c>
      <c r="S417" s="8">
        <v>0.00059999999999999995</v>
      </c>
      <c r="T417" s="8">
        <v>0.0011000000000000001</v>
      </c>
      <c r="U417" s="8">
        <v>0.00020000000000000001</v>
      </c>
      <c r="V417" s="52"/>
    </row>
    <row r="418" spans="1:22" ht="12.75">
      <c r="A418" s="52"/>
      <c r="B418" s="6" t="s">
        <v>747</v>
      </c>
      <c r="C418" s="17">
        <v>1140086</v>
      </c>
      <c r="D418" s="18" t="s">
        <v>200</v>
      </c>
      <c r="E418" s="6"/>
      <c r="F418" s="18">
        <v>512665373</v>
      </c>
      <c r="G418" s="6" t="s">
        <v>453</v>
      </c>
      <c r="H418" s="6" t="s">
        <v>509</v>
      </c>
      <c r="I418" s="6" t="s">
        <v>310</v>
      </c>
      <c r="J418" s="6"/>
      <c r="K418" s="17">
        <v>1.28</v>
      </c>
      <c r="L418" s="6" t="s">
        <v>100</v>
      </c>
      <c r="M418" s="19">
        <v>0.022499999999999999</v>
      </c>
      <c r="N418" s="8">
        <v>0.023199999999999998</v>
      </c>
      <c r="O418" s="7">
        <v>2851.8899999999999</v>
      </c>
      <c r="P418" s="7">
        <v>100.39</v>
      </c>
      <c r="Q418" s="7">
        <v>0</v>
      </c>
      <c r="R418" s="7">
        <v>2.8599999999999999</v>
      </c>
      <c r="S418" s="8">
        <v>0.00010000000000000001</v>
      </c>
      <c r="T418" s="8">
        <v>0</v>
      </c>
      <c r="U418" s="8">
        <v>0</v>
      </c>
      <c r="V418" s="52"/>
    </row>
    <row r="419" spans="1:22" ht="12.75">
      <c r="A419" s="52"/>
      <c r="B419" s="6" t="s">
        <v>748</v>
      </c>
      <c r="C419" s="17">
        <v>1180355</v>
      </c>
      <c r="D419" s="18" t="s">
        <v>200</v>
      </c>
      <c r="E419" s="6"/>
      <c r="F419" s="18">
        <v>514401702</v>
      </c>
      <c r="G419" s="6" t="s">
        <v>341</v>
      </c>
      <c r="H419" s="6" t="s">
        <v>181</v>
      </c>
      <c r="I419" s="6" t="s">
        <v>99</v>
      </c>
      <c r="J419" s="6"/>
      <c r="K419" s="17">
        <v>5.2000000000000002</v>
      </c>
      <c r="L419" s="6" t="s">
        <v>100</v>
      </c>
      <c r="M419" s="19">
        <v>0.025000000000000001</v>
      </c>
      <c r="N419" s="8">
        <v>0.036900000000000002</v>
      </c>
      <c r="O419" s="7">
        <v>149855.60999999999</v>
      </c>
      <c r="P419" s="7">
        <v>94.400000000000006</v>
      </c>
      <c r="Q419" s="7">
        <v>0</v>
      </c>
      <c r="R419" s="7">
        <v>141.46000000000001</v>
      </c>
      <c r="S419" s="8">
        <v>0.00020000000000000001</v>
      </c>
      <c r="T419" s="8">
        <v>0.00040000000000000002</v>
      </c>
      <c r="U419" s="8">
        <v>0.00010000000000000001</v>
      </c>
      <c r="V419" s="52"/>
    </row>
    <row r="420" spans="1:22" ht="12.75">
      <c r="A420" s="52"/>
      <c r="B420" s="6" t="s">
        <v>749</v>
      </c>
      <c r="C420" s="17">
        <v>1143379</v>
      </c>
      <c r="D420" s="18" t="s">
        <v>200</v>
      </c>
      <c r="E420" s="6"/>
      <c r="F420" s="18">
        <v>511068256</v>
      </c>
      <c r="G420" s="6" t="s">
        <v>326</v>
      </c>
      <c r="H420" s="6" t="s">
        <v>181</v>
      </c>
      <c r="I420" s="6" t="s">
        <v>99</v>
      </c>
      <c r="J420" s="6"/>
      <c r="K420" s="17">
        <v>2.6899999999999999</v>
      </c>
      <c r="L420" s="6" t="s">
        <v>100</v>
      </c>
      <c r="M420" s="19">
        <v>0.032500000000000001</v>
      </c>
      <c r="N420" s="8">
        <v>0.031600000000000003</v>
      </c>
      <c r="O420" s="7">
        <v>126699.76</v>
      </c>
      <c r="P420" s="7">
        <v>101.12000000000001</v>
      </c>
      <c r="Q420" s="7">
        <v>0</v>
      </c>
      <c r="R420" s="7">
        <v>128.12000000000001</v>
      </c>
      <c r="S420" s="8">
        <v>0.0012999999999999999</v>
      </c>
      <c r="T420" s="8">
        <v>0.00040000000000000002</v>
      </c>
      <c r="U420" s="8">
        <v>0.00010000000000000001</v>
      </c>
      <c r="V420" s="52"/>
    </row>
    <row r="421" spans="1:22" ht="12.75">
      <c r="A421" s="52"/>
      <c r="B421" s="6" t="s">
        <v>750</v>
      </c>
      <c r="C421" s="17">
        <v>1139583</v>
      </c>
      <c r="D421" s="18" t="s">
        <v>200</v>
      </c>
      <c r="E421" s="6"/>
      <c r="F421" s="18">
        <v>520042847</v>
      </c>
      <c r="G421" s="6" t="s">
        <v>485</v>
      </c>
      <c r="H421" s="6" t="s">
        <v>546</v>
      </c>
      <c r="I421" s="6" t="s">
        <v>310</v>
      </c>
      <c r="J421" s="6"/>
      <c r="K421" s="17">
        <v>1.1200000000000001</v>
      </c>
      <c r="L421" s="6" t="s">
        <v>100</v>
      </c>
      <c r="M421" s="19">
        <v>0.045999999999999999</v>
      </c>
      <c r="N421" s="8">
        <v>0.023699999999999999</v>
      </c>
      <c r="O421" s="7">
        <v>325797.73999999999</v>
      </c>
      <c r="P421" s="7">
        <v>103.69</v>
      </c>
      <c r="Q421" s="7">
        <v>0</v>
      </c>
      <c r="R421" s="7">
        <v>337.81999999999999</v>
      </c>
      <c r="S421" s="8">
        <v>0.00040000000000000002</v>
      </c>
      <c r="T421" s="8">
        <v>0.0011000000000000001</v>
      </c>
      <c r="U421" s="8">
        <v>0.00020000000000000001</v>
      </c>
      <c r="V421" s="52"/>
    </row>
    <row r="422" spans="1:22" ht="12.75">
      <c r="A422" s="52"/>
      <c r="B422" s="6" t="s">
        <v>751</v>
      </c>
      <c r="C422" s="17">
        <v>1143924</v>
      </c>
      <c r="D422" s="18" t="s">
        <v>200</v>
      </c>
      <c r="E422" s="6"/>
      <c r="F422" s="18">
        <v>1729</v>
      </c>
      <c r="G422" s="6" t="s">
        <v>374</v>
      </c>
      <c r="H422" s="6" t="s">
        <v>181</v>
      </c>
      <c r="I422" s="6" t="s">
        <v>99</v>
      </c>
      <c r="J422" s="6"/>
      <c r="K422" s="17">
        <v>1.97</v>
      </c>
      <c r="L422" s="6" t="s">
        <v>100</v>
      </c>
      <c r="M422" s="19">
        <v>0.065000000000000002</v>
      </c>
      <c r="N422" s="8">
        <v>0.060600000000000001</v>
      </c>
      <c r="O422" s="7">
        <v>185665.31</v>
      </c>
      <c r="P422" s="7">
        <v>102.65000000000001</v>
      </c>
      <c r="Q422" s="7">
        <v>0</v>
      </c>
      <c r="R422" s="7">
        <v>190.59</v>
      </c>
      <c r="S422" s="8">
        <v>0.00080000000000000004</v>
      </c>
      <c r="T422" s="8">
        <v>0.00059999999999999995</v>
      </c>
      <c r="U422" s="8">
        <v>0.00010000000000000001</v>
      </c>
      <c r="V422" s="52"/>
    </row>
    <row r="423" spans="1:22" ht="12.75">
      <c r="A423" s="52"/>
      <c r="B423" s="6" t="s">
        <v>752</v>
      </c>
      <c r="C423" s="17">
        <v>1138593</v>
      </c>
      <c r="D423" s="18" t="s">
        <v>200</v>
      </c>
      <c r="E423" s="6"/>
      <c r="F423" s="18">
        <v>510607328</v>
      </c>
      <c r="G423" s="6" t="s">
        <v>374</v>
      </c>
      <c r="H423" s="6" t="s">
        <v>546</v>
      </c>
      <c r="I423" s="6" t="s">
        <v>310</v>
      </c>
      <c r="J423" s="6"/>
      <c r="K423" s="17">
        <v>1.23</v>
      </c>
      <c r="L423" s="6" t="s">
        <v>100</v>
      </c>
      <c r="M423" s="19">
        <v>0.050299999999999997</v>
      </c>
      <c r="N423" s="8">
        <v>0.023800000000000002</v>
      </c>
      <c r="O423" s="7">
        <v>49003.290000000001</v>
      </c>
      <c r="P423" s="7">
        <v>104.5</v>
      </c>
      <c r="Q423" s="7">
        <v>0</v>
      </c>
      <c r="R423" s="7">
        <v>51.210000000000001</v>
      </c>
      <c r="S423" s="8">
        <v>0.00050000000000000001</v>
      </c>
      <c r="T423" s="8">
        <v>0.00020000000000000001</v>
      </c>
      <c r="U423" s="8">
        <v>0</v>
      </c>
      <c r="V423" s="52"/>
    </row>
    <row r="424" spans="1:22" ht="12.75">
      <c r="A424" s="52"/>
      <c r="B424" s="6" t="s">
        <v>753</v>
      </c>
      <c r="C424" s="17">
        <v>11411180</v>
      </c>
      <c r="D424" s="18" t="s">
        <v>200</v>
      </c>
      <c r="E424" s="6"/>
      <c r="F424" s="18">
        <v>1683</v>
      </c>
      <c r="G424" s="6" t="s">
        <v>339</v>
      </c>
      <c r="H424" s="6" t="s">
        <v>181</v>
      </c>
      <c r="I424" s="6" t="s">
        <v>99</v>
      </c>
      <c r="J424" s="6"/>
      <c r="K424" s="17">
        <v>1.98</v>
      </c>
      <c r="L424" s="6" t="s">
        <v>100</v>
      </c>
      <c r="M424" s="19">
        <v>0.053999999999999999</v>
      </c>
      <c r="N424" s="8">
        <v>0.00029999999999999997</v>
      </c>
      <c r="O424" s="7">
        <v>83706.389999999999</v>
      </c>
      <c r="P424" s="7">
        <v>105</v>
      </c>
      <c r="Q424" s="7">
        <v>0</v>
      </c>
      <c r="R424" s="7">
        <v>87.890000000000001</v>
      </c>
      <c r="S424" s="8">
        <v>0.00059999999999999995</v>
      </c>
      <c r="T424" s="8">
        <v>0.00029999999999999997</v>
      </c>
      <c r="U424" s="8">
        <v>0.00010000000000000001</v>
      </c>
      <c r="V424" s="52"/>
    </row>
    <row r="425" spans="1:22" ht="12.75">
      <c r="A425" s="52"/>
      <c r="B425" s="6" t="s">
        <v>754</v>
      </c>
      <c r="C425" s="17">
        <v>1141118</v>
      </c>
      <c r="D425" s="18" t="s">
        <v>200</v>
      </c>
      <c r="E425" s="6"/>
      <c r="F425" s="18">
        <v>1683</v>
      </c>
      <c r="G425" s="6" t="s">
        <v>374</v>
      </c>
      <c r="H425" s="6" t="s">
        <v>181</v>
      </c>
      <c r="I425" s="6" t="s">
        <v>99</v>
      </c>
      <c r="J425" s="6"/>
      <c r="K425" s="17">
        <v>1.98</v>
      </c>
      <c r="L425" s="6" t="s">
        <v>100</v>
      </c>
      <c r="M425" s="19">
        <v>0.053999999999999999</v>
      </c>
      <c r="N425" s="8">
        <v>0.032800000000000003</v>
      </c>
      <c r="O425" s="7">
        <v>114609.61</v>
      </c>
      <c r="P425" s="7">
        <v>105.63</v>
      </c>
      <c r="Q425" s="7">
        <v>0</v>
      </c>
      <c r="R425" s="7">
        <v>121.06</v>
      </c>
      <c r="S425" s="8">
        <v>0.00089999999999999998</v>
      </c>
      <c r="T425" s="8">
        <v>0.00040000000000000002</v>
      </c>
      <c r="U425" s="8">
        <v>0.00010000000000000001</v>
      </c>
      <c r="V425" s="52"/>
    </row>
    <row r="426" spans="1:22" ht="12.75">
      <c r="A426" s="52"/>
      <c r="B426" s="6" t="s">
        <v>755</v>
      </c>
      <c r="C426" s="17">
        <v>25905110</v>
      </c>
      <c r="D426" s="18" t="s">
        <v>200</v>
      </c>
      <c r="E426" s="6"/>
      <c r="F426" s="18">
        <v>520036658</v>
      </c>
      <c r="G426" s="6" t="s">
        <v>341</v>
      </c>
      <c r="H426" s="6" t="s">
        <v>181</v>
      </c>
      <c r="I426" s="6" t="s">
        <v>99</v>
      </c>
      <c r="J426" s="6"/>
      <c r="K426" s="17">
        <v>4.1799999999999997</v>
      </c>
      <c r="L426" s="6" t="s">
        <v>100</v>
      </c>
      <c r="M426" s="19">
        <v>0.027</v>
      </c>
      <c r="N426" s="8">
        <v>0.00040000000000000002</v>
      </c>
      <c r="O426" s="7">
        <v>247457.54000000001</v>
      </c>
      <c r="P426" s="7">
        <v>93.799999999999997</v>
      </c>
      <c r="Q426" s="7">
        <v>0</v>
      </c>
      <c r="R426" s="7">
        <v>232.12000000000001</v>
      </c>
      <c r="S426" s="8">
        <v>0.00029999999999999997</v>
      </c>
      <c r="T426" s="8">
        <v>0.00069999999999999999</v>
      </c>
      <c r="U426" s="8">
        <v>0.00010000000000000001</v>
      </c>
      <c r="V426" s="52"/>
    </row>
    <row r="427" spans="1:22" ht="12.75">
      <c r="A427" s="52"/>
      <c r="B427" s="6" t="s">
        <v>756</v>
      </c>
      <c r="C427" s="17">
        <v>25905110</v>
      </c>
      <c r="D427" s="18" t="s">
        <v>200</v>
      </c>
      <c r="E427" s="6"/>
      <c r="F427" s="18">
        <v>520036658</v>
      </c>
      <c r="G427" s="6" t="s">
        <v>341</v>
      </c>
      <c r="H427" s="6" t="s">
        <v>181</v>
      </c>
      <c r="I427" s="6" t="s">
        <v>99</v>
      </c>
      <c r="J427" s="6"/>
      <c r="K427" s="17">
        <v>5.2199999999999998</v>
      </c>
      <c r="L427" s="6" t="s">
        <v>100</v>
      </c>
      <c r="M427" s="19">
        <v>0.050000000000000003</v>
      </c>
      <c r="N427" s="8">
        <v>0.00040000000000000002</v>
      </c>
      <c r="O427" s="7">
        <v>351893.88</v>
      </c>
      <c r="P427" s="7">
        <v>99.769999999999996</v>
      </c>
      <c r="Q427" s="7">
        <v>0</v>
      </c>
      <c r="R427" s="7">
        <v>351.07999999999998</v>
      </c>
      <c r="S427" s="8">
        <v>0.00040000000000000002</v>
      </c>
      <c r="T427" s="8">
        <v>0.0011000000000000001</v>
      </c>
      <c r="U427" s="8">
        <v>0.00020000000000000001</v>
      </c>
      <c r="V427" s="52"/>
    </row>
    <row r="428" spans="1:22" ht="12.75">
      <c r="A428" s="52"/>
      <c r="B428" s="6" t="s">
        <v>756</v>
      </c>
      <c r="C428" s="17">
        <v>25905110</v>
      </c>
      <c r="D428" s="18" t="s">
        <v>200</v>
      </c>
      <c r="E428" s="6"/>
      <c r="F428" s="18">
        <v>520036658</v>
      </c>
      <c r="G428" s="6" t="s">
        <v>341</v>
      </c>
      <c r="H428" s="6" t="s">
        <v>181</v>
      </c>
      <c r="I428" s="6" t="s">
        <v>99</v>
      </c>
      <c r="J428" s="6"/>
      <c r="K428" s="17">
        <v>5.2199999999999998</v>
      </c>
      <c r="L428" s="6" t="s">
        <v>100</v>
      </c>
      <c r="M428" s="19">
        <v>0.050000000000000003</v>
      </c>
      <c r="N428" s="8">
        <v>0.00040000000000000002</v>
      </c>
      <c r="O428" s="7">
        <v>401282.47999999998</v>
      </c>
      <c r="P428" s="7">
        <v>100.25</v>
      </c>
      <c r="Q428" s="7">
        <v>0</v>
      </c>
      <c r="R428" s="7">
        <v>402.29000000000002</v>
      </c>
      <c r="S428" s="8">
        <v>0.00050000000000000001</v>
      </c>
      <c r="T428" s="8">
        <v>0.0012999999999999999</v>
      </c>
      <c r="U428" s="8">
        <v>0.00020000000000000001</v>
      </c>
      <c r="V428" s="52"/>
    </row>
    <row r="429" spans="1:22" ht="12.75">
      <c r="A429" s="52"/>
      <c r="B429" s="6" t="s">
        <v>757</v>
      </c>
      <c r="C429" s="17">
        <v>1178920</v>
      </c>
      <c r="D429" s="18" t="s">
        <v>200</v>
      </c>
      <c r="E429" s="6"/>
      <c r="F429" s="18">
        <v>1513</v>
      </c>
      <c r="G429" s="6" t="s">
        <v>374</v>
      </c>
      <c r="H429" s="6" t="s">
        <v>181</v>
      </c>
      <c r="I429" s="6" t="s">
        <v>99</v>
      </c>
      <c r="J429" s="6"/>
      <c r="K429" s="17">
        <v>3.5899999999999999</v>
      </c>
      <c r="L429" s="6" t="s">
        <v>100</v>
      </c>
      <c r="M429" s="19">
        <v>0.077499999999999999</v>
      </c>
      <c r="N429" s="8">
        <v>0.073700000000000002</v>
      </c>
      <c r="O429" s="7">
        <v>111476.2</v>
      </c>
      <c r="P429" s="7">
        <v>103.73</v>
      </c>
      <c r="Q429" s="7">
        <v>0</v>
      </c>
      <c r="R429" s="7">
        <v>115.63</v>
      </c>
      <c r="S429" s="8">
        <v>0.00029999999999999997</v>
      </c>
      <c r="T429" s="8">
        <v>0.00040000000000000002</v>
      </c>
      <c r="U429" s="8">
        <v>0.00010000000000000001</v>
      </c>
      <c r="V429" s="52"/>
    </row>
    <row r="430" spans="1:22" ht="12.75">
      <c r="A430" s="52"/>
      <c r="B430" s="6" t="s">
        <v>758</v>
      </c>
      <c r="C430" s="17">
        <v>1136761</v>
      </c>
      <c r="D430" s="18" t="s">
        <v>200</v>
      </c>
      <c r="E430" s="6"/>
      <c r="F430" s="18">
        <v>520043878</v>
      </c>
      <c r="G430" s="6" t="s">
        <v>341</v>
      </c>
      <c r="H430" s="6" t="s">
        <v>546</v>
      </c>
      <c r="I430" s="6" t="s">
        <v>310</v>
      </c>
      <c r="J430" s="6"/>
      <c r="K430" s="17">
        <v>0.73999999999999999</v>
      </c>
      <c r="L430" s="6" t="s">
        <v>100</v>
      </c>
      <c r="M430" s="19">
        <v>0.045499999999999999</v>
      </c>
      <c r="N430" s="8">
        <v>0.016199999999999999</v>
      </c>
      <c r="O430" s="7">
        <v>62629.459999999999</v>
      </c>
      <c r="P430" s="7">
        <v>103.31</v>
      </c>
      <c r="Q430" s="7">
        <v>0</v>
      </c>
      <c r="R430" s="7">
        <v>64.700000000000003</v>
      </c>
      <c r="S430" s="8">
        <v>0.00050000000000000001</v>
      </c>
      <c r="T430" s="8">
        <v>0.00020000000000000001</v>
      </c>
      <c r="U430" s="8">
        <v>0</v>
      </c>
      <c r="V430" s="52"/>
    </row>
    <row r="431" spans="1:22" ht="12.75">
      <c r="A431" s="52"/>
      <c r="B431" s="6" t="s">
        <v>759</v>
      </c>
      <c r="C431" s="17">
        <v>1140656</v>
      </c>
      <c r="D431" s="18" t="s">
        <v>200</v>
      </c>
      <c r="E431" s="6"/>
      <c r="F431" s="18">
        <v>520043878</v>
      </c>
      <c r="G431" s="6" t="s">
        <v>341</v>
      </c>
      <c r="H431" s="6" t="s">
        <v>546</v>
      </c>
      <c r="I431" s="6" t="s">
        <v>310</v>
      </c>
      <c r="J431" s="6"/>
      <c r="K431" s="17">
        <v>1.6100000000000001</v>
      </c>
      <c r="L431" s="6" t="s">
        <v>100</v>
      </c>
      <c r="M431" s="19">
        <v>0.029499999999999998</v>
      </c>
      <c r="N431" s="8">
        <v>0.025000000000000001</v>
      </c>
      <c r="O431" s="7">
        <v>246086.35000000001</v>
      </c>
      <c r="P431" s="7">
        <v>101.73</v>
      </c>
      <c r="Q431" s="7">
        <v>0</v>
      </c>
      <c r="R431" s="7">
        <v>250.34</v>
      </c>
      <c r="S431" s="8">
        <v>0.001</v>
      </c>
      <c r="T431" s="8">
        <v>0.00080000000000000004</v>
      </c>
      <c r="U431" s="8">
        <v>0.00020000000000000001</v>
      </c>
      <c r="V431" s="52"/>
    </row>
    <row r="432" spans="1:22" ht="12.75">
      <c r="A432" s="52"/>
      <c r="B432" s="6" t="s">
        <v>760</v>
      </c>
      <c r="C432" s="17">
        <v>1157700</v>
      </c>
      <c r="D432" s="18" t="s">
        <v>200</v>
      </c>
      <c r="E432" s="6"/>
      <c r="F432" s="18">
        <v>520043878</v>
      </c>
      <c r="G432" s="6" t="s">
        <v>341</v>
      </c>
      <c r="H432" s="6" t="s">
        <v>546</v>
      </c>
      <c r="I432" s="6" t="s">
        <v>310</v>
      </c>
      <c r="J432" s="6"/>
      <c r="K432" s="17">
        <v>2.8500000000000001</v>
      </c>
      <c r="L432" s="6" t="s">
        <v>100</v>
      </c>
      <c r="M432" s="19">
        <v>0.032899999999999999</v>
      </c>
      <c r="N432" s="8">
        <v>0.0281</v>
      </c>
      <c r="O432" s="7">
        <v>61889.669999999998</v>
      </c>
      <c r="P432" s="7">
        <v>101.40000000000001</v>
      </c>
      <c r="Q432" s="7">
        <v>0</v>
      </c>
      <c r="R432" s="7">
        <v>62.759999999999998</v>
      </c>
      <c r="S432" s="8">
        <v>0.00020000000000000001</v>
      </c>
      <c r="T432" s="8">
        <v>0.00020000000000000001</v>
      </c>
      <c r="U432" s="8">
        <v>0</v>
      </c>
      <c r="V432" s="52"/>
    </row>
    <row r="433" spans="1:22" ht="12.75">
      <c r="A433" s="52"/>
      <c r="B433" s="6" t="s">
        <v>761</v>
      </c>
      <c r="C433" s="17">
        <v>1167303</v>
      </c>
      <c r="D433" s="18" t="s">
        <v>200</v>
      </c>
      <c r="E433" s="6"/>
      <c r="F433" s="18">
        <v>513834606</v>
      </c>
      <c r="G433" s="6" t="s">
        <v>495</v>
      </c>
      <c r="H433" s="6" t="s">
        <v>546</v>
      </c>
      <c r="I433" s="6" t="s">
        <v>310</v>
      </c>
      <c r="J433" s="6"/>
      <c r="K433" s="17">
        <v>2.2400000000000002</v>
      </c>
      <c r="L433" s="6" t="s">
        <v>100</v>
      </c>
      <c r="M433" s="19">
        <v>0.014999999999999999</v>
      </c>
      <c r="N433" s="8">
        <v>-0.010500000000000001</v>
      </c>
      <c r="O433" s="7">
        <v>196909.32000000001</v>
      </c>
      <c r="P433" s="7">
        <v>107</v>
      </c>
      <c r="Q433" s="7">
        <v>0</v>
      </c>
      <c r="R433" s="7">
        <v>210.69</v>
      </c>
      <c r="S433" s="8">
        <v>0.0022000000000000001</v>
      </c>
      <c r="T433" s="8">
        <v>0.00069999999999999999</v>
      </c>
      <c r="U433" s="8">
        <v>0.00010000000000000001</v>
      </c>
      <c r="V433" s="52"/>
    </row>
    <row r="434" spans="1:22" ht="12.75">
      <c r="A434" s="52"/>
      <c r="B434" s="6" t="s">
        <v>762</v>
      </c>
      <c r="C434" s="17">
        <v>1169614</v>
      </c>
      <c r="D434" s="18" t="s">
        <v>200</v>
      </c>
      <c r="E434" s="6"/>
      <c r="F434" s="18">
        <v>550263107</v>
      </c>
      <c r="G434" s="6" t="s">
        <v>763</v>
      </c>
      <c r="H434" s="6" t="s">
        <v>181</v>
      </c>
      <c r="I434" s="6" t="s">
        <v>99</v>
      </c>
      <c r="J434" s="6"/>
      <c r="K434" s="17">
        <v>3.5499999999999998</v>
      </c>
      <c r="L434" s="6" t="s">
        <v>100</v>
      </c>
      <c r="M434" s="19">
        <v>0.065000000000000002</v>
      </c>
      <c r="N434" s="8">
        <v>0.045699999999999998</v>
      </c>
      <c r="O434" s="7">
        <v>162580.01999999999</v>
      </c>
      <c r="P434" s="7">
        <v>108.75</v>
      </c>
      <c r="Q434" s="7">
        <v>0</v>
      </c>
      <c r="R434" s="7">
        <v>176.81</v>
      </c>
      <c r="S434" s="8">
        <v>0.00029999999999999997</v>
      </c>
      <c r="T434" s="8">
        <v>0.00059999999999999995</v>
      </c>
      <c r="U434" s="8">
        <v>0.00010000000000000001</v>
      </c>
      <c r="V434" s="52"/>
    </row>
    <row r="435" spans="1:22" ht="12.75">
      <c r="A435" s="52"/>
      <c r="B435" s="6" t="s">
        <v>764</v>
      </c>
      <c r="C435" s="17">
        <v>20802570</v>
      </c>
      <c r="D435" s="18" t="s">
        <v>200</v>
      </c>
      <c r="E435" s="6"/>
      <c r="F435" s="18">
        <v>520036070</v>
      </c>
      <c r="G435" s="6" t="s">
        <v>532</v>
      </c>
      <c r="H435" s="6" t="s">
        <v>181</v>
      </c>
      <c r="I435" s="6" t="s">
        <v>99</v>
      </c>
      <c r="J435" s="6"/>
      <c r="K435" s="17">
        <v>0.67000000000000004</v>
      </c>
      <c r="L435" s="6" t="s">
        <v>100</v>
      </c>
      <c r="M435" s="19">
        <v>0.0135</v>
      </c>
      <c r="N435" s="8">
        <v>0.00010000000000000001</v>
      </c>
      <c r="O435" s="7">
        <v>535043.31000000006</v>
      </c>
      <c r="P435" s="7">
        <v>99.900000000000006</v>
      </c>
      <c r="Q435" s="7">
        <v>0</v>
      </c>
      <c r="R435" s="7">
        <v>534.50999999999999</v>
      </c>
      <c r="S435" s="8">
        <v>0.0016999999999999999</v>
      </c>
      <c r="T435" s="8">
        <v>0.0016999999999999999</v>
      </c>
      <c r="U435" s="8">
        <v>0.00029999999999999997</v>
      </c>
      <c r="V435" s="52"/>
    </row>
    <row r="436" spans="1:22" ht="12.75">
      <c r="A436" s="52"/>
      <c r="B436" s="6" t="s">
        <v>765</v>
      </c>
      <c r="C436" s="17">
        <v>1140094</v>
      </c>
      <c r="D436" s="18" t="s">
        <v>200</v>
      </c>
      <c r="E436" s="6"/>
      <c r="F436" s="18">
        <v>1670</v>
      </c>
      <c r="G436" s="6" t="s">
        <v>374</v>
      </c>
      <c r="H436" s="6" t="s">
        <v>181</v>
      </c>
      <c r="I436" s="6" t="s">
        <v>99</v>
      </c>
      <c r="J436" s="6"/>
      <c r="K436" s="17">
        <v>0.81000000000000005</v>
      </c>
      <c r="L436" s="6" t="s">
        <v>100</v>
      </c>
      <c r="M436" s="19">
        <v>0.072999999999999995</v>
      </c>
      <c r="N436" s="8">
        <v>0.040800000000000003</v>
      </c>
      <c r="O436" s="7">
        <v>108655.2</v>
      </c>
      <c r="P436" s="7">
        <v>103.84999999999999</v>
      </c>
      <c r="Q436" s="7">
        <v>0</v>
      </c>
      <c r="R436" s="7">
        <v>112.84</v>
      </c>
      <c r="S436" s="8">
        <v>0.00069999999999999999</v>
      </c>
      <c r="T436" s="8">
        <v>0.00040000000000000002</v>
      </c>
      <c r="U436" s="8">
        <v>0.00010000000000000001</v>
      </c>
      <c r="V436" s="52"/>
    </row>
    <row r="437" spans="1:22" ht="12.75">
      <c r="A437" s="52"/>
      <c r="B437" s="6" t="s">
        <v>766</v>
      </c>
      <c r="C437" s="17">
        <v>1143387</v>
      </c>
      <c r="D437" s="18" t="s">
        <v>200</v>
      </c>
      <c r="E437" s="6"/>
      <c r="F437" s="18">
        <v>1670</v>
      </c>
      <c r="G437" s="6" t="s">
        <v>374</v>
      </c>
      <c r="H437" s="6" t="s">
        <v>181</v>
      </c>
      <c r="I437" s="6" t="s">
        <v>99</v>
      </c>
      <c r="J437" s="6"/>
      <c r="K437" s="17">
        <v>1.73</v>
      </c>
      <c r="L437" s="6" t="s">
        <v>100</v>
      </c>
      <c r="M437" s="19">
        <v>0.068000000000000005</v>
      </c>
      <c r="N437" s="8">
        <v>0.044200000000000003</v>
      </c>
      <c r="O437" s="7">
        <v>191971.31</v>
      </c>
      <c r="P437" s="7">
        <v>105.3</v>
      </c>
      <c r="Q437" s="7">
        <v>0</v>
      </c>
      <c r="R437" s="7">
        <v>202.15000000000001</v>
      </c>
      <c r="S437" s="8">
        <v>0.0012999999999999999</v>
      </c>
      <c r="T437" s="8">
        <v>0.00059999999999999995</v>
      </c>
      <c r="U437" s="8">
        <v>0.00010000000000000001</v>
      </c>
      <c r="V437" s="52"/>
    </row>
    <row r="438" spans="1:22" ht="12.75">
      <c r="A438" s="52"/>
      <c r="B438" s="6" t="s">
        <v>767</v>
      </c>
      <c r="C438" s="17">
        <v>1161785</v>
      </c>
      <c r="D438" s="18" t="s">
        <v>200</v>
      </c>
      <c r="E438" s="6"/>
      <c r="F438" s="18">
        <v>512607888</v>
      </c>
      <c r="G438" s="6" t="s">
        <v>657</v>
      </c>
      <c r="H438" s="6" t="s">
        <v>546</v>
      </c>
      <c r="I438" s="6" t="s">
        <v>310</v>
      </c>
      <c r="J438" s="6"/>
      <c r="K438" s="17">
        <v>4.4800000000000004</v>
      </c>
      <c r="L438" s="6" t="s">
        <v>100</v>
      </c>
      <c r="M438" s="19">
        <v>0.029943000000000001</v>
      </c>
      <c r="N438" s="8">
        <v>0.041799999999999997</v>
      </c>
      <c r="O438" s="7">
        <v>132793.34</v>
      </c>
      <c r="P438" s="7">
        <v>93.870000000000005</v>
      </c>
      <c r="Q438" s="7">
        <v>0</v>
      </c>
      <c r="R438" s="7">
        <v>124.65000000000001</v>
      </c>
      <c r="S438" s="8">
        <v>0.00010000000000000001</v>
      </c>
      <c r="T438" s="8">
        <v>0.00040000000000000002</v>
      </c>
      <c r="U438" s="8">
        <v>0.00010000000000000001</v>
      </c>
      <c r="V438" s="52"/>
    </row>
    <row r="439" spans="1:22" ht="12.75">
      <c r="A439" s="52"/>
      <c r="B439" s="6" t="s">
        <v>768</v>
      </c>
      <c r="C439" s="17">
        <v>1169721</v>
      </c>
      <c r="D439" s="18" t="s">
        <v>200</v>
      </c>
      <c r="E439" s="6"/>
      <c r="F439" s="18">
        <v>512607888</v>
      </c>
      <c r="G439" s="6" t="s">
        <v>657</v>
      </c>
      <c r="H439" s="6" t="s">
        <v>546</v>
      </c>
      <c r="I439" s="6" t="s">
        <v>310</v>
      </c>
      <c r="J439" s="6"/>
      <c r="K439" s="17">
        <v>4.1399999999999997</v>
      </c>
      <c r="L439" s="6" t="s">
        <v>100</v>
      </c>
      <c r="M439" s="19">
        <v>0.040000000000000001</v>
      </c>
      <c r="N439" s="8">
        <v>-0.063200000000000006</v>
      </c>
      <c r="O439" s="7">
        <v>80256.5</v>
      </c>
      <c r="P439" s="7">
        <v>154.09999999999999</v>
      </c>
      <c r="Q439" s="7">
        <v>0</v>
      </c>
      <c r="R439" s="7">
        <v>123.68000000000001</v>
      </c>
      <c r="S439" s="8">
        <v>0.00029999999999999997</v>
      </c>
      <c r="T439" s="8">
        <v>0.00040000000000000002</v>
      </c>
      <c r="U439" s="8">
        <v>0.00010000000000000001</v>
      </c>
      <c r="V439" s="52"/>
    </row>
    <row r="440" spans="1:22" ht="12.75">
      <c r="A440" s="52"/>
      <c r="B440" s="6" t="s">
        <v>769</v>
      </c>
      <c r="C440" s="17">
        <v>1150812</v>
      </c>
      <c r="D440" s="18" t="s">
        <v>200</v>
      </c>
      <c r="E440" s="6"/>
      <c r="F440" s="18">
        <v>512607888</v>
      </c>
      <c r="G440" s="6" t="s">
        <v>657</v>
      </c>
      <c r="H440" s="6" t="s">
        <v>546</v>
      </c>
      <c r="I440" s="6" t="s">
        <v>310</v>
      </c>
      <c r="J440" s="6"/>
      <c r="K440" s="17">
        <v>2.3599999999999999</v>
      </c>
      <c r="L440" s="6" t="s">
        <v>100</v>
      </c>
      <c r="M440" s="19">
        <v>0.040849000000000003</v>
      </c>
      <c r="N440" s="8">
        <v>0.0349</v>
      </c>
      <c r="O440" s="7">
        <v>278347.19</v>
      </c>
      <c r="P440" s="7">
        <v>102.3</v>
      </c>
      <c r="Q440" s="7">
        <v>0</v>
      </c>
      <c r="R440" s="7">
        <v>284.75</v>
      </c>
      <c r="S440" s="8">
        <v>0.00080000000000000004</v>
      </c>
      <c r="T440" s="8">
        <v>0.00089999999999999998</v>
      </c>
      <c r="U440" s="8">
        <v>0.00020000000000000001</v>
      </c>
      <c r="V440" s="52"/>
    </row>
    <row r="441" spans="1:22" ht="12.75">
      <c r="A441" s="52"/>
      <c r="B441" s="6" t="s">
        <v>770</v>
      </c>
      <c r="C441" s="17">
        <v>1137439</v>
      </c>
      <c r="D441" s="18" t="s">
        <v>200</v>
      </c>
      <c r="E441" s="6"/>
      <c r="F441" s="18">
        <v>513957472</v>
      </c>
      <c r="G441" s="6" t="s">
        <v>339</v>
      </c>
      <c r="H441" s="6" t="s">
        <v>546</v>
      </c>
      <c r="I441" s="6" t="s">
        <v>310</v>
      </c>
      <c r="J441" s="6"/>
      <c r="K441" s="17">
        <v>1.77</v>
      </c>
      <c r="L441" s="6" t="s">
        <v>100</v>
      </c>
      <c r="M441" s="19">
        <v>0.043499999999999997</v>
      </c>
      <c r="N441" s="8">
        <v>0.027900000000000001</v>
      </c>
      <c r="O441" s="7">
        <v>61408.57</v>
      </c>
      <c r="P441" s="7">
        <v>103.51000000000001</v>
      </c>
      <c r="Q441" s="7">
        <v>0</v>
      </c>
      <c r="R441" s="7">
        <v>63.560000000000002</v>
      </c>
      <c r="S441" s="8">
        <v>0.00029999999999999997</v>
      </c>
      <c r="T441" s="8">
        <v>0.00020000000000000001</v>
      </c>
      <c r="U441" s="8">
        <v>0</v>
      </c>
      <c r="V441" s="52"/>
    </row>
    <row r="442" spans="1:22" ht="12.75">
      <c r="A442" s="52"/>
      <c r="B442" s="6" t="s">
        <v>771</v>
      </c>
      <c r="C442" s="17">
        <v>3730488</v>
      </c>
      <c r="D442" s="18" t="s">
        <v>200</v>
      </c>
      <c r="E442" s="6"/>
      <c r="F442" s="18">
        <v>520038274</v>
      </c>
      <c r="G442" s="6" t="s">
        <v>403</v>
      </c>
      <c r="H442" s="6" t="s">
        <v>560</v>
      </c>
      <c r="I442" s="6" t="s">
        <v>310</v>
      </c>
      <c r="J442" s="6"/>
      <c r="K442" s="17">
        <v>0.48999999999999999</v>
      </c>
      <c r="L442" s="6" t="s">
        <v>100</v>
      </c>
      <c r="M442" s="19">
        <v>0.063</v>
      </c>
      <c r="N442" s="8">
        <v>0.0207</v>
      </c>
      <c r="O442" s="7">
        <v>142778.01999999999</v>
      </c>
      <c r="P442" s="7">
        <v>103.67</v>
      </c>
      <c r="Q442" s="7">
        <v>0</v>
      </c>
      <c r="R442" s="7">
        <v>148.02000000000001</v>
      </c>
      <c r="S442" s="8">
        <v>0.0025999999999999999</v>
      </c>
      <c r="T442" s="8">
        <v>0.00050000000000000001</v>
      </c>
      <c r="U442" s="8">
        <v>0.00010000000000000001</v>
      </c>
      <c r="V442" s="52"/>
    </row>
    <row r="443" spans="1:22" ht="12.75">
      <c r="A443" s="52"/>
      <c r="B443" s="6" t="s">
        <v>772</v>
      </c>
      <c r="C443" s="17">
        <v>3730454</v>
      </c>
      <c r="D443" s="18" t="s">
        <v>200</v>
      </c>
      <c r="E443" s="6"/>
      <c r="F443" s="18">
        <v>520038274</v>
      </c>
      <c r="G443" s="6" t="s">
        <v>403</v>
      </c>
      <c r="H443" s="6" t="s">
        <v>560</v>
      </c>
      <c r="I443" s="6" t="s">
        <v>310</v>
      </c>
      <c r="J443" s="6"/>
      <c r="K443" s="17">
        <v>0.76000000000000001</v>
      </c>
      <c r="L443" s="6" t="s">
        <v>100</v>
      </c>
      <c r="M443" s="19">
        <v>0.053999999999999999</v>
      </c>
      <c r="N443" s="8">
        <v>0.029000000000000001</v>
      </c>
      <c r="O443" s="7">
        <v>162332.14000000001</v>
      </c>
      <c r="P443" s="7">
        <v>102.8</v>
      </c>
      <c r="Q443" s="7">
        <v>0</v>
      </c>
      <c r="R443" s="7">
        <v>166.88</v>
      </c>
      <c r="S443" s="8">
        <v>0.0023</v>
      </c>
      <c r="T443" s="8">
        <v>0.00050000000000000001</v>
      </c>
      <c r="U443" s="8">
        <v>0.00010000000000000001</v>
      </c>
      <c r="V443" s="52"/>
    </row>
    <row r="444" spans="1:22" ht="12.75">
      <c r="A444" s="52"/>
      <c r="B444" s="6" t="s">
        <v>773</v>
      </c>
      <c r="C444" s="17">
        <v>1170372</v>
      </c>
      <c r="D444" s="18" t="s">
        <v>200</v>
      </c>
      <c r="E444" s="6"/>
      <c r="F444" s="18">
        <v>513547224</v>
      </c>
      <c r="G444" s="6" t="s">
        <v>532</v>
      </c>
      <c r="H444" s="6" t="s">
        <v>560</v>
      </c>
      <c r="I444" s="6" t="s">
        <v>310</v>
      </c>
      <c r="J444" s="6"/>
      <c r="K444" s="17">
        <v>0.98999999999999999</v>
      </c>
      <c r="L444" s="6" t="s">
        <v>100</v>
      </c>
      <c r="M444" s="19">
        <v>0.0361</v>
      </c>
      <c r="N444" s="8">
        <v>0.033799999999999997</v>
      </c>
      <c r="O444" s="7">
        <v>38137.889999999999</v>
      </c>
      <c r="P444" s="7">
        <v>101.11</v>
      </c>
      <c r="Q444" s="7">
        <v>0</v>
      </c>
      <c r="R444" s="7">
        <v>38.560000000000002</v>
      </c>
      <c r="S444" s="8">
        <v>0.00020000000000000001</v>
      </c>
      <c r="T444" s="8">
        <v>0.00010000000000000001</v>
      </c>
      <c r="U444" s="8">
        <v>0</v>
      </c>
      <c r="V444" s="52"/>
    </row>
    <row r="445" spans="1:22" ht="12.75">
      <c r="A445" s="52"/>
      <c r="B445" s="6" t="s">
        <v>774</v>
      </c>
      <c r="C445" s="17">
        <v>1141126</v>
      </c>
      <c r="D445" s="18" t="s">
        <v>200</v>
      </c>
      <c r="E445" s="6"/>
      <c r="F445" s="18">
        <v>1683</v>
      </c>
      <c r="G445" s="6" t="s">
        <v>374</v>
      </c>
      <c r="H445" s="6" t="s">
        <v>103</v>
      </c>
      <c r="I445" s="6" t="s">
        <v>99</v>
      </c>
      <c r="J445" s="6"/>
      <c r="K445" s="17">
        <v>1.25</v>
      </c>
      <c r="L445" s="6" t="s">
        <v>100</v>
      </c>
      <c r="M445" s="19">
        <v>0.071999999999999995</v>
      </c>
      <c r="N445" s="8">
        <v>0.033700000000000001</v>
      </c>
      <c r="O445" s="7">
        <v>63018.389999999999</v>
      </c>
      <c r="P445" s="7">
        <v>106.65000000000001</v>
      </c>
      <c r="Q445" s="7">
        <v>0</v>
      </c>
      <c r="R445" s="7">
        <v>67.209999999999994</v>
      </c>
      <c r="S445" s="8">
        <v>0.00069999999999999999</v>
      </c>
      <c r="T445" s="8">
        <v>0.00020000000000000001</v>
      </c>
      <c r="U445" s="8">
        <v>0</v>
      </c>
      <c r="V445" s="52"/>
    </row>
    <row r="446" spans="1:22" ht="12.75">
      <c r="A446" s="52"/>
      <c r="B446" s="6" t="s">
        <v>775</v>
      </c>
      <c r="C446" s="17">
        <v>1137314</v>
      </c>
      <c r="D446" s="18" t="s">
        <v>200</v>
      </c>
      <c r="E446" s="6"/>
      <c r="F446" s="18">
        <v>1659</v>
      </c>
      <c r="G446" s="6" t="s">
        <v>374</v>
      </c>
      <c r="H446" s="6" t="s">
        <v>560</v>
      </c>
      <c r="I446" s="6" t="s">
        <v>310</v>
      </c>
      <c r="J446" s="6"/>
      <c r="K446" s="17">
        <v>1.3999999999999999</v>
      </c>
      <c r="L446" s="6" t="s">
        <v>100</v>
      </c>
      <c r="M446" s="19">
        <v>0.048133000000000002</v>
      </c>
      <c r="N446" s="8">
        <v>0.047600000000000003</v>
      </c>
      <c r="O446" s="7">
        <v>584347.14000000001</v>
      </c>
      <c r="P446" s="7">
        <v>100.2</v>
      </c>
      <c r="Q446" s="7">
        <v>0</v>
      </c>
      <c r="R446" s="7">
        <v>585.51999999999998</v>
      </c>
      <c r="S446" s="8">
        <v>0.0025000000000000001</v>
      </c>
      <c r="T446" s="8">
        <v>0.0019</v>
      </c>
      <c r="U446" s="8">
        <v>0.00040000000000000002</v>
      </c>
      <c r="V446" s="52"/>
    </row>
    <row r="447" spans="1:22" ht="12.75">
      <c r="A447" s="52"/>
      <c r="B447" s="6" t="s">
        <v>776</v>
      </c>
      <c r="C447" s="17">
        <v>8230328</v>
      </c>
      <c r="D447" s="18" t="s">
        <v>200</v>
      </c>
      <c r="E447" s="6"/>
      <c r="F447" s="18">
        <v>520033309</v>
      </c>
      <c r="G447" s="6" t="s">
        <v>403</v>
      </c>
      <c r="H447" s="6" t="s">
        <v>103</v>
      </c>
      <c r="I447" s="6" t="s">
        <v>99</v>
      </c>
      <c r="J447" s="6"/>
      <c r="K447" s="17">
        <v>3.6099999999999999</v>
      </c>
      <c r="L447" s="6" t="s">
        <v>100</v>
      </c>
      <c r="M447" s="19">
        <v>0.029000000000000001</v>
      </c>
      <c r="N447" s="8">
        <v>0.034799999999999998</v>
      </c>
      <c r="O447" s="7">
        <v>260753.37</v>
      </c>
      <c r="P447" s="7">
        <v>98.790000000000006</v>
      </c>
      <c r="Q447" s="7">
        <v>0</v>
      </c>
      <c r="R447" s="7">
        <v>257.60000000000002</v>
      </c>
      <c r="S447" s="8">
        <v>0.0016999999999999999</v>
      </c>
      <c r="T447" s="8">
        <v>0.00080000000000000004</v>
      </c>
      <c r="U447" s="8">
        <v>0.00020000000000000001</v>
      </c>
      <c r="V447" s="52"/>
    </row>
    <row r="448" spans="1:22" ht="12.75">
      <c r="A448" s="52"/>
      <c r="B448" s="6" t="s">
        <v>777</v>
      </c>
      <c r="C448" s="17">
        <v>8230195</v>
      </c>
      <c r="D448" s="18" t="s">
        <v>200</v>
      </c>
      <c r="E448" s="6"/>
      <c r="F448" s="18">
        <v>520033309</v>
      </c>
      <c r="G448" s="6" t="s">
        <v>403</v>
      </c>
      <c r="H448" s="6" t="s">
        <v>103</v>
      </c>
      <c r="I448" s="6" t="s">
        <v>99</v>
      </c>
      <c r="J448" s="6"/>
      <c r="K448" s="17">
        <v>0.73999999999999999</v>
      </c>
      <c r="L448" s="6" t="s">
        <v>100</v>
      </c>
      <c r="M448" s="19">
        <v>0.050999999999999997</v>
      </c>
      <c r="N448" s="8">
        <v>0.032199999999999999</v>
      </c>
      <c r="O448" s="7">
        <v>96591.130000000005</v>
      </c>
      <c r="P448" s="7">
        <v>102.67</v>
      </c>
      <c r="Q448" s="7">
        <v>0</v>
      </c>
      <c r="R448" s="7">
        <v>99.170000000000002</v>
      </c>
      <c r="S448" s="8">
        <v>0.0020999999999999999</v>
      </c>
      <c r="T448" s="8">
        <v>0.00029999999999999997</v>
      </c>
      <c r="U448" s="8">
        <v>0.00010000000000000001</v>
      </c>
      <c r="V448" s="52"/>
    </row>
    <row r="449" spans="1:22" ht="12.75">
      <c r="A449" s="52"/>
      <c r="B449" s="6" t="s">
        <v>778</v>
      </c>
      <c r="C449" s="17">
        <v>8230229</v>
      </c>
      <c r="D449" s="18" t="s">
        <v>200</v>
      </c>
      <c r="E449" s="6"/>
      <c r="F449" s="18">
        <v>520033309</v>
      </c>
      <c r="G449" s="6" t="s">
        <v>403</v>
      </c>
      <c r="H449" s="6" t="s">
        <v>103</v>
      </c>
      <c r="I449" s="6" t="s">
        <v>99</v>
      </c>
      <c r="J449" s="6"/>
      <c r="K449" s="17">
        <v>1.1499999999999999</v>
      </c>
      <c r="L449" s="6" t="s">
        <v>100</v>
      </c>
      <c r="M449" s="19">
        <v>0.050000000000000003</v>
      </c>
      <c r="N449" s="8">
        <v>0.042900000000000001</v>
      </c>
      <c r="O449" s="7">
        <v>89438.839999999997</v>
      </c>
      <c r="P449" s="7">
        <v>102.09999999999999</v>
      </c>
      <c r="Q449" s="7">
        <v>0</v>
      </c>
      <c r="R449" s="7">
        <v>91.319999999999993</v>
      </c>
      <c r="S449" s="8">
        <v>0.00059999999999999995</v>
      </c>
      <c r="T449" s="8">
        <v>0.00029999999999999997</v>
      </c>
      <c r="U449" s="8">
        <v>0.00010000000000000001</v>
      </c>
      <c r="V449" s="52"/>
    </row>
    <row r="450" spans="1:22" ht="12.75">
      <c r="A450" s="52"/>
      <c r="B450" s="6" t="s">
        <v>779</v>
      </c>
      <c r="C450" s="17">
        <v>5430137</v>
      </c>
      <c r="D450" s="18" t="s">
        <v>200</v>
      </c>
      <c r="E450" s="6"/>
      <c r="F450" s="18">
        <v>520040700</v>
      </c>
      <c r="G450" s="6" t="s">
        <v>326</v>
      </c>
      <c r="H450" s="6" t="s">
        <v>103</v>
      </c>
      <c r="I450" s="6" t="s">
        <v>99</v>
      </c>
      <c r="J450" s="6"/>
      <c r="K450" s="17">
        <v>1.46</v>
      </c>
      <c r="L450" s="6" t="s">
        <v>100</v>
      </c>
      <c r="M450" s="19">
        <v>0.065000000000000002</v>
      </c>
      <c r="N450" s="8">
        <v>0.0327</v>
      </c>
      <c r="O450" s="7">
        <v>202200.51000000001</v>
      </c>
      <c r="P450" s="7">
        <v>104.69</v>
      </c>
      <c r="Q450" s="7">
        <v>6.5700000000000003</v>
      </c>
      <c r="R450" s="7">
        <v>218.25999999999999</v>
      </c>
      <c r="S450" s="8">
        <v>0.0023</v>
      </c>
      <c r="T450" s="8">
        <v>0.00069999999999999999</v>
      </c>
      <c r="U450" s="8">
        <v>0.00010000000000000001</v>
      </c>
      <c r="V450" s="52"/>
    </row>
    <row r="451" spans="1:22" ht="12.75">
      <c r="A451" s="52"/>
      <c r="B451" s="6" t="s">
        <v>780</v>
      </c>
      <c r="C451" s="17">
        <v>1143015</v>
      </c>
      <c r="D451" s="18" t="s">
        <v>200</v>
      </c>
      <c r="E451" s="6"/>
      <c r="F451" s="18">
        <v>1643</v>
      </c>
      <c r="G451" s="6" t="s">
        <v>374</v>
      </c>
      <c r="H451" s="6" t="s">
        <v>560</v>
      </c>
      <c r="I451" s="6" t="s">
        <v>310</v>
      </c>
      <c r="J451" s="6"/>
      <c r="K451" s="17">
        <v>1.8300000000000001</v>
      </c>
      <c r="L451" s="6" t="s">
        <v>100</v>
      </c>
      <c r="M451" s="19">
        <v>0.036999999999999998</v>
      </c>
      <c r="N451" s="8">
        <v>0.068900000000000003</v>
      </c>
      <c r="O451" s="7">
        <v>1237068.9099999999</v>
      </c>
      <c r="P451" s="7">
        <v>95.700000000000003</v>
      </c>
      <c r="Q451" s="7">
        <v>0</v>
      </c>
      <c r="R451" s="7">
        <v>1183.8699999999999</v>
      </c>
      <c r="S451" s="8">
        <v>0.0015</v>
      </c>
      <c r="T451" s="8">
        <v>0.0038</v>
      </c>
      <c r="U451" s="8">
        <v>0.00069999999999999999</v>
      </c>
      <c r="V451" s="52"/>
    </row>
    <row r="452" spans="1:22" ht="12.75">
      <c r="A452" s="52"/>
      <c r="B452" s="6" t="s">
        <v>781</v>
      </c>
      <c r="C452" s="17">
        <v>1151125</v>
      </c>
      <c r="D452" s="18" t="s">
        <v>200</v>
      </c>
      <c r="E452" s="6"/>
      <c r="F452" s="18">
        <v>512531203</v>
      </c>
      <c r="G452" s="6" t="s">
        <v>403</v>
      </c>
      <c r="H452" s="6" t="s">
        <v>560</v>
      </c>
      <c r="I452" s="6" t="s">
        <v>310</v>
      </c>
      <c r="J452" s="6"/>
      <c r="K452" s="17">
        <v>0.81999999999999995</v>
      </c>
      <c r="L452" s="6" t="s">
        <v>100</v>
      </c>
      <c r="M452" s="19">
        <v>0.051499999999999997</v>
      </c>
      <c r="N452" s="8">
        <v>0.030099999999999998</v>
      </c>
      <c r="O452" s="7">
        <v>147363.03</v>
      </c>
      <c r="P452" s="7">
        <v>102.59999999999999</v>
      </c>
      <c r="Q452" s="7">
        <v>0</v>
      </c>
      <c r="R452" s="7">
        <v>151.19</v>
      </c>
      <c r="S452" s="8">
        <v>0.0025999999999999999</v>
      </c>
      <c r="T452" s="8">
        <v>0.00050000000000000001</v>
      </c>
      <c r="U452" s="8">
        <v>0.00010000000000000001</v>
      </c>
      <c r="V452" s="52"/>
    </row>
    <row r="453" spans="1:22" ht="12.75">
      <c r="A453" s="52"/>
      <c r="B453" s="6" t="s">
        <v>782</v>
      </c>
      <c r="C453" s="17">
        <v>1158633</v>
      </c>
      <c r="D453" s="18" t="s">
        <v>200</v>
      </c>
      <c r="E453" s="6"/>
      <c r="F453" s="18">
        <v>512531203</v>
      </c>
      <c r="G453" s="6" t="s">
        <v>403</v>
      </c>
      <c r="H453" s="6" t="s">
        <v>560</v>
      </c>
      <c r="I453" s="6" t="s">
        <v>310</v>
      </c>
      <c r="J453" s="6"/>
      <c r="K453" s="17">
        <v>1.95</v>
      </c>
      <c r="L453" s="6" t="s">
        <v>100</v>
      </c>
      <c r="M453" s="19">
        <v>0.043999999999999997</v>
      </c>
      <c r="N453" s="8">
        <v>0.0339</v>
      </c>
      <c r="O453" s="7">
        <v>212665.67999999999</v>
      </c>
      <c r="P453" s="7">
        <v>103.12000000000001</v>
      </c>
      <c r="Q453" s="7">
        <v>0</v>
      </c>
      <c r="R453" s="7">
        <v>219.30000000000001</v>
      </c>
      <c r="S453" s="8">
        <v>0.001</v>
      </c>
      <c r="T453" s="8">
        <v>0.00069999999999999999</v>
      </c>
      <c r="U453" s="8">
        <v>0.00010000000000000001</v>
      </c>
      <c r="V453" s="52"/>
    </row>
    <row r="454" spans="1:22" ht="12.75">
      <c r="A454" s="52"/>
      <c r="B454" s="6" t="s">
        <v>783</v>
      </c>
      <c r="C454" s="17">
        <v>1160571</v>
      </c>
      <c r="D454" s="18" t="s">
        <v>200</v>
      </c>
      <c r="E454" s="6"/>
      <c r="F454" s="18">
        <v>513432765</v>
      </c>
      <c r="G454" s="6" t="s">
        <v>403</v>
      </c>
      <c r="H454" s="6" t="s">
        <v>564</v>
      </c>
      <c r="I454" s="6" t="s">
        <v>99</v>
      </c>
      <c r="J454" s="6"/>
      <c r="K454" s="17">
        <v>1.9099999999999999</v>
      </c>
      <c r="L454" s="6" t="s">
        <v>100</v>
      </c>
      <c r="M454" s="19">
        <v>0.049502999999999998</v>
      </c>
      <c r="N454" s="8">
        <v>0.037699999999999997</v>
      </c>
      <c r="O454" s="7">
        <v>89214.320000000007</v>
      </c>
      <c r="P454" s="7">
        <v>102.49</v>
      </c>
      <c r="Q454" s="7">
        <v>0</v>
      </c>
      <c r="R454" s="7">
        <v>91.439999999999998</v>
      </c>
      <c r="S454" s="8">
        <v>0.00050000000000000001</v>
      </c>
      <c r="T454" s="8">
        <v>0.00029999999999999997</v>
      </c>
      <c r="U454" s="8">
        <v>0.00010000000000000001</v>
      </c>
      <c r="V454" s="52"/>
    </row>
    <row r="455" spans="1:22" ht="12.75">
      <c r="A455" s="52"/>
      <c r="B455" s="6" t="s">
        <v>784</v>
      </c>
      <c r="C455" s="17">
        <v>1142504</v>
      </c>
      <c r="D455" s="18" t="s">
        <v>200</v>
      </c>
      <c r="E455" s="6"/>
      <c r="F455" s="18">
        <v>515351351</v>
      </c>
      <c r="G455" s="6" t="s">
        <v>374</v>
      </c>
      <c r="H455" s="6" t="s">
        <v>785</v>
      </c>
      <c r="I455" s="6" t="s">
        <v>310</v>
      </c>
      <c r="J455" s="6"/>
      <c r="K455" s="17">
        <v>1.53</v>
      </c>
      <c r="L455" s="6" t="s">
        <v>100</v>
      </c>
      <c r="M455" s="19">
        <v>0.061499999999999999</v>
      </c>
      <c r="N455" s="8">
        <v>0.066400000000000001</v>
      </c>
      <c r="O455" s="7">
        <v>402829.94</v>
      </c>
      <c r="P455" s="7">
        <v>102.45</v>
      </c>
      <c r="Q455" s="7">
        <v>0</v>
      </c>
      <c r="R455" s="7">
        <v>412.69999999999999</v>
      </c>
      <c r="S455" s="8">
        <v>0.0019</v>
      </c>
      <c r="T455" s="8">
        <v>0.0012999999999999999</v>
      </c>
      <c r="U455" s="8">
        <v>0.00029999999999999997</v>
      </c>
      <c r="V455" s="52"/>
    </row>
    <row r="456" spans="1:22" ht="12.75">
      <c r="A456" s="52"/>
      <c r="B456" s="6" t="s">
        <v>786</v>
      </c>
      <c r="C456" s="17">
        <v>6390348</v>
      </c>
      <c r="D456" s="18" t="s">
        <v>200</v>
      </c>
      <c r="E456" s="6"/>
      <c r="F456" s="18">
        <v>520023896</v>
      </c>
      <c r="G456" s="6" t="s">
        <v>485</v>
      </c>
      <c r="H456" s="6" t="s">
        <v>564</v>
      </c>
      <c r="I456" s="6" t="s">
        <v>99</v>
      </c>
      <c r="J456" s="6"/>
      <c r="K456" s="17">
        <v>2.5600000000000001</v>
      </c>
      <c r="L456" s="6" t="s">
        <v>100</v>
      </c>
      <c r="M456" s="19">
        <v>0.049662999999999999</v>
      </c>
      <c r="N456" s="8">
        <v>0.038100000000000002</v>
      </c>
      <c r="O456" s="7">
        <v>1524723.1200000001</v>
      </c>
      <c r="P456" s="7">
        <v>103.81</v>
      </c>
      <c r="Q456" s="7">
        <v>0</v>
      </c>
      <c r="R456" s="7">
        <v>1582.8199999999999</v>
      </c>
      <c r="S456" s="8">
        <v>0.0011000000000000001</v>
      </c>
      <c r="T456" s="8">
        <v>0.0050000000000000001</v>
      </c>
      <c r="U456" s="8">
        <v>0.001</v>
      </c>
      <c r="V456" s="52"/>
    </row>
    <row r="457" spans="1:22" ht="12.75">
      <c r="A457" s="52"/>
      <c r="B457" s="6" t="s">
        <v>787</v>
      </c>
      <c r="C457" s="17">
        <v>1151026</v>
      </c>
      <c r="D457" s="18" t="s">
        <v>200</v>
      </c>
      <c r="E457" s="6"/>
      <c r="F457" s="18">
        <v>520042177</v>
      </c>
      <c r="G457" s="6" t="s">
        <v>447</v>
      </c>
      <c r="H457" s="6" t="s">
        <v>785</v>
      </c>
      <c r="I457" s="6" t="s">
        <v>310</v>
      </c>
      <c r="J457" s="6"/>
      <c r="K457" s="17">
        <v>1.22</v>
      </c>
      <c r="L457" s="6" t="s">
        <v>100</v>
      </c>
      <c r="M457" s="19">
        <v>0.047500000000000001</v>
      </c>
      <c r="N457" s="8">
        <v>0.0315</v>
      </c>
      <c r="O457" s="7">
        <v>236111.67999999999</v>
      </c>
      <c r="P457" s="7">
        <v>102</v>
      </c>
      <c r="Q457" s="7">
        <v>2.7999999999999998</v>
      </c>
      <c r="R457" s="7">
        <v>243.63999999999999</v>
      </c>
      <c r="S457" s="8">
        <v>0.0023</v>
      </c>
      <c r="T457" s="8">
        <v>0.00080000000000000004</v>
      </c>
      <c r="U457" s="8">
        <v>0.00010000000000000001</v>
      </c>
      <c r="V457" s="52"/>
    </row>
    <row r="458" spans="1:22" ht="12.75">
      <c r="A458" s="52"/>
      <c r="B458" s="6" t="s">
        <v>788</v>
      </c>
      <c r="C458" s="17">
        <v>1156025</v>
      </c>
      <c r="D458" s="18" t="s">
        <v>200</v>
      </c>
      <c r="E458" s="6"/>
      <c r="F458" s="18">
        <v>520042177</v>
      </c>
      <c r="G458" s="6" t="s">
        <v>447</v>
      </c>
      <c r="H458" s="6" t="s">
        <v>785</v>
      </c>
      <c r="I458" s="6" t="s">
        <v>310</v>
      </c>
      <c r="J458" s="6"/>
      <c r="K458" s="17">
        <v>2.5699999999999998</v>
      </c>
      <c r="L458" s="6" t="s">
        <v>100</v>
      </c>
      <c r="M458" s="19">
        <v>0.0545</v>
      </c>
      <c r="N458" s="8">
        <v>0.044600000000000001</v>
      </c>
      <c r="O458" s="7">
        <v>259532.51999999999</v>
      </c>
      <c r="P458" s="7">
        <v>103.98</v>
      </c>
      <c r="Q458" s="7">
        <v>0</v>
      </c>
      <c r="R458" s="7">
        <v>269.86000000000001</v>
      </c>
      <c r="S458" s="8">
        <v>0.0015</v>
      </c>
      <c r="T458" s="8">
        <v>0.00089999999999999998</v>
      </c>
      <c r="U458" s="8">
        <v>0.00020000000000000001</v>
      </c>
      <c r="V458" s="52"/>
    </row>
    <row r="459" spans="1:22" ht="12.75">
      <c r="A459" s="52"/>
      <c r="B459" s="6" t="s">
        <v>789</v>
      </c>
      <c r="C459" s="17">
        <v>7270119</v>
      </c>
      <c r="D459" s="18" t="s">
        <v>200</v>
      </c>
      <c r="E459" s="6"/>
      <c r="F459" s="18">
        <v>520041161</v>
      </c>
      <c r="G459" s="6" t="s">
        <v>674</v>
      </c>
      <c r="H459" s="6" t="s">
        <v>785</v>
      </c>
      <c r="I459" s="6" t="s">
        <v>310</v>
      </c>
      <c r="J459" s="6"/>
      <c r="K459" s="17">
        <v>0.81000000000000005</v>
      </c>
      <c r="L459" s="6" t="s">
        <v>100</v>
      </c>
      <c r="M459" s="19">
        <v>0.056899999999999999</v>
      </c>
      <c r="N459" s="8">
        <v>0.028899999999999999</v>
      </c>
      <c r="O459" s="7">
        <v>104474.46000000001</v>
      </c>
      <c r="P459" s="7">
        <v>105.90000000000001</v>
      </c>
      <c r="Q459" s="7">
        <v>0</v>
      </c>
      <c r="R459" s="7">
        <v>110.64</v>
      </c>
      <c r="S459" s="8">
        <v>0.0025999999999999999</v>
      </c>
      <c r="T459" s="8">
        <v>0.00040000000000000002</v>
      </c>
      <c r="U459" s="8">
        <v>0.00010000000000000001</v>
      </c>
      <c r="V459" s="52"/>
    </row>
    <row r="460" spans="1:22" ht="12.75">
      <c r="A460" s="52"/>
      <c r="B460" s="6" t="s">
        <v>790</v>
      </c>
      <c r="C460" s="17">
        <v>1143361</v>
      </c>
      <c r="D460" s="18" t="s">
        <v>200</v>
      </c>
      <c r="E460" s="6"/>
      <c r="F460" s="18">
        <v>520044322</v>
      </c>
      <c r="G460" s="6" t="s">
        <v>763</v>
      </c>
      <c r="H460" s="6" t="s">
        <v>791</v>
      </c>
      <c r="I460" s="6" t="s">
        <v>99</v>
      </c>
      <c r="J460" s="6"/>
      <c r="K460" s="17">
        <v>3.9300000000000002</v>
      </c>
      <c r="L460" s="6" t="s">
        <v>100</v>
      </c>
      <c r="M460" s="19">
        <v>0.054800000000000001</v>
      </c>
      <c r="N460" s="8">
        <v>0.053800000000000001</v>
      </c>
      <c r="O460" s="7">
        <v>1873711.8400000001</v>
      </c>
      <c r="P460" s="7">
        <v>102.01000000000001</v>
      </c>
      <c r="Q460" s="7">
        <v>0</v>
      </c>
      <c r="R460" s="7">
        <v>1911.3699999999999</v>
      </c>
      <c r="S460" s="8">
        <v>0.0014</v>
      </c>
      <c r="T460" s="8">
        <v>0.0061000000000000004</v>
      </c>
      <c r="U460" s="8">
        <v>0.0011999999999999999</v>
      </c>
      <c r="V460" s="52"/>
    </row>
    <row r="461" spans="1:22" ht="12.75">
      <c r="A461" s="52"/>
      <c r="B461" s="6" t="s">
        <v>792</v>
      </c>
      <c r="C461" s="17">
        <v>1134790</v>
      </c>
      <c r="D461" s="18" t="s">
        <v>200</v>
      </c>
      <c r="E461" s="6"/>
      <c r="F461" s="18">
        <v>520044322</v>
      </c>
      <c r="G461" s="6" t="s">
        <v>763</v>
      </c>
      <c r="H461" s="6" t="s">
        <v>791</v>
      </c>
      <c r="I461" s="6" t="s">
        <v>99</v>
      </c>
      <c r="J461" s="6"/>
      <c r="K461" s="17">
        <v>1.8100000000000001</v>
      </c>
      <c r="L461" s="6" t="s">
        <v>100</v>
      </c>
      <c r="M461" s="19">
        <v>0.052999999999999998</v>
      </c>
      <c r="N461" s="8">
        <v>0.037100000000000001</v>
      </c>
      <c r="O461" s="7">
        <v>13387.690000000001</v>
      </c>
      <c r="P461" s="7">
        <v>103.5</v>
      </c>
      <c r="Q461" s="7">
        <v>0</v>
      </c>
      <c r="R461" s="7">
        <v>13.859999999999999</v>
      </c>
      <c r="S461" s="8">
        <v>9.73E-06</v>
      </c>
      <c r="T461" s="8">
        <v>0</v>
      </c>
      <c r="U461" s="8">
        <v>0</v>
      </c>
      <c r="V461" s="52"/>
    </row>
    <row r="462" spans="1:22" ht="12.75">
      <c r="A462" s="52"/>
      <c r="B462" s="6" t="s">
        <v>793</v>
      </c>
      <c r="C462" s="17">
        <v>1140136</v>
      </c>
      <c r="D462" s="18" t="s">
        <v>200</v>
      </c>
      <c r="E462" s="6"/>
      <c r="F462" s="18">
        <v>1631</v>
      </c>
      <c r="G462" s="6" t="s">
        <v>374</v>
      </c>
      <c r="H462" s="6" t="s">
        <v>189</v>
      </c>
      <c r="I462" s="6"/>
      <c r="J462" s="6"/>
      <c r="K462" s="17">
        <v>1.9099999999999999</v>
      </c>
      <c r="L462" s="6" t="s">
        <v>100</v>
      </c>
      <c r="M462" s="19">
        <v>0.049500000000000002</v>
      </c>
      <c r="N462" s="8">
        <v>0.28289999999999998</v>
      </c>
      <c r="O462" s="7">
        <v>548463.27000000002</v>
      </c>
      <c r="P462" s="7">
        <v>80.780000000000001</v>
      </c>
      <c r="Q462" s="7">
        <v>0</v>
      </c>
      <c r="R462" s="7">
        <v>443.05000000000001</v>
      </c>
      <c r="S462" s="8">
        <v>0.00089999999999999998</v>
      </c>
      <c r="T462" s="8">
        <v>0.0014</v>
      </c>
      <c r="U462" s="8">
        <v>0.00029999999999999997</v>
      </c>
      <c r="V462" s="52"/>
    </row>
    <row r="463" spans="1:22" ht="12.75">
      <c r="A463" s="52"/>
      <c r="B463" s="6" t="s">
        <v>794</v>
      </c>
      <c r="C463" s="17">
        <v>1143304</v>
      </c>
      <c r="D463" s="18" t="s">
        <v>200</v>
      </c>
      <c r="E463" s="6"/>
      <c r="F463" s="18">
        <v>1631</v>
      </c>
      <c r="G463" s="6" t="s">
        <v>374</v>
      </c>
      <c r="H463" s="6" t="s">
        <v>189</v>
      </c>
      <c r="I463" s="6"/>
      <c r="J463" s="6"/>
      <c r="K463" s="17">
        <v>2.3300000000000001</v>
      </c>
      <c r="L463" s="6" t="s">
        <v>100</v>
      </c>
      <c r="M463" s="19">
        <v>0.038199999999999998</v>
      </c>
      <c r="N463" s="8">
        <v>6.1913</v>
      </c>
      <c r="O463" s="7">
        <v>2153.5100000000002</v>
      </c>
      <c r="P463" s="7">
        <v>30.98</v>
      </c>
      <c r="Q463" s="7">
        <v>0</v>
      </c>
      <c r="R463" s="7">
        <v>0.67000000000000004</v>
      </c>
      <c r="S463" s="8">
        <v>2.6250000000000001E-05</v>
      </c>
      <c r="T463" s="8">
        <v>0</v>
      </c>
      <c r="U463" s="8">
        <v>0</v>
      </c>
      <c r="V463" s="52"/>
    </row>
    <row r="464" spans="1:22" ht="12.75">
      <c r="A464" s="52"/>
      <c r="B464" s="6" t="s">
        <v>795</v>
      </c>
      <c r="C464" s="17">
        <v>3650140</v>
      </c>
      <c r="D464" s="18" t="s">
        <v>200</v>
      </c>
      <c r="E464" s="6"/>
      <c r="F464" s="18">
        <v>520038340</v>
      </c>
      <c r="G464" s="6" t="s">
        <v>374</v>
      </c>
      <c r="H464" s="6" t="s">
        <v>189</v>
      </c>
      <c r="I464" s="6"/>
      <c r="J464" s="6"/>
      <c r="K464" s="17">
        <v>2.4900000000000002</v>
      </c>
      <c r="L464" s="6" t="s">
        <v>100</v>
      </c>
      <c r="M464" s="19">
        <v>0.059999999999999998</v>
      </c>
      <c r="N464" s="8">
        <v>0.066600000000000006</v>
      </c>
      <c r="O464" s="7">
        <v>125714.77</v>
      </c>
      <c r="P464" s="7">
        <v>99.900000000000006</v>
      </c>
      <c r="Q464" s="7">
        <v>0</v>
      </c>
      <c r="R464" s="7">
        <v>125.59</v>
      </c>
      <c r="S464" s="8">
        <v>0.00069999999999999999</v>
      </c>
      <c r="T464" s="8">
        <v>0.00040000000000000002</v>
      </c>
      <c r="U464" s="8">
        <v>0.00010000000000000001</v>
      </c>
      <c r="V464" s="52"/>
    </row>
    <row r="465" spans="1:22" ht="12.75">
      <c r="A465" s="52"/>
      <c r="B465" s="6" t="s">
        <v>796</v>
      </c>
      <c r="C465" s="17">
        <v>1159375</v>
      </c>
      <c r="D465" s="18" t="s">
        <v>200</v>
      </c>
      <c r="E465" s="6"/>
      <c r="F465" s="18">
        <v>520039868</v>
      </c>
      <c r="G465" s="6" t="s">
        <v>570</v>
      </c>
      <c r="H465" s="6" t="s">
        <v>189</v>
      </c>
      <c r="I465" s="6"/>
      <c r="J465" s="6"/>
      <c r="K465" s="17">
        <v>2</v>
      </c>
      <c r="L465" s="6" t="s">
        <v>100</v>
      </c>
      <c r="M465" s="19">
        <v>0.033000000000000002</v>
      </c>
      <c r="N465" s="8">
        <v>0.0327</v>
      </c>
      <c r="O465" s="7">
        <v>152202.57999999999</v>
      </c>
      <c r="P465" s="7">
        <v>100.94</v>
      </c>
      <c r="Q465" s="7">
        <v>0</v>
      </c>
      <c r="R465" s="7">
        <v>153.63</v>
      </c>
      <c r="S465" s="8">
        <v>0.00040000000000000002</v>
      </c>
      <c r="T465" s="8">
        <v>0.00050000000000000001</v>
      </c>
      <c r="U465" s="8">
        <v>0.00010000000000000001</v>
      </c>
      <c r="V465" s="52"/>
    </row>
    <row r="466" spans="1:22" ht="12.75">
      <c r="A466" s="52"/>
      <c r="B466" s="6" t="s">
        <v>797</v>
      </c>
      <c r="C466" s="17">
        <v>11593750</v>
      </c>
      <c r="D466" s="18" t="s">
        <v>200</v>
      </c>
      <c r="E466" s="6"/>
      <c r="F466" s="18">
        <v>520039868</v>
      </c>
      <c r="G466" s="6" t="s">
        <v>570</v>
      </c>
      <c r="H466" s="6" t="s">
        <v>189</v>
      </c>
      <c r="I466" s="6"/>
      <c r="J466" s="6"/>
      <c r="K466" s="17">
        <v>2</v>
      </c>
      <c r="L466" s="6" t="s">
        <v>100</v>
      </c>
      <c r="M466" s="19">
        <v>0.033000000000000002</v>
      </c>
      <c r="N466" s="8">
        <v>0.00029999999999999997</v>
      </c>
      <c r="O466" s="7">
        <v>414658.57000000001</v>
      </c>
      <c r="P466" s="7">
        <v>99.390000000000001</v>
      </c>
      <c r="Q466" s="7">
        <v>0</v>
      </c>
      <c r="R466" s="7">
        <v>412.13</v>
      </c>
      <c r="S466" s="8">
        <v>0.001</v>
      </c>
      <c r="T466" s="8">
        <v>0.0012999999999999999</v>
      </c>
      <c r="U466" s="8">
        <v>0.00029999999999999997</v>
      </c>
      <c r="V466" s="52"/>
    </row>
    <row r="467" spans="1:22" ht="12.75">
      <c r="A467" s="52"/>
      <c r="B467" s="6" t="s">
        <v>798</v>
      </c>
      <c r="C467" s="17">
        <v>1139260</v>
      </c>
      <c r="D467" s="18" t="s">
        <v>200</v>
      </c>
      <c r="E467" s="6"/>
      <c r="F467" s="18">
        <v>513785634</v>
      </c>
      <c r="G467" s="6" t="s">
        <v>485</v>
      </c>
      <c r="H467" s="6" t="s">
        <v>189</v>
      </c>
      <c r="I467" s="6"/>
      <c r="J467" s="6"/>
      <c r="K467" s="17">
        <v>2.9100000000000001</v>
      </c>
      <c r="L467" s="6" t="s">
        <v>100</v>
      </c>
      <c r="M467" s="19">
        <v>0.0625</v>
      </c>
      <c r="N467" s="8">
        <v>0.0344</v>
      </c>
      <c r="O467" s="7">
        <v>217997.85000000001</v>
      </c>
      <c r="P467" s="7">
        <v>109.98</v>
      </c>
      <c r="Q467" s="7">
        <v>0</v>
      </c>
      <c r="R467" s="7">
        <v>239.75</v>
      </c>
      <c r="S467" s="8">
        <v>0.0025999999999999999</v>
      </c>
      <c r="T467" s="8">
        <v>0.00080000000000000004</v>
      </c>
      <c r="U467" s="8">
        <v>0.00010000000000000001</v>
      </c>
      <c r="V467" s="52"/>
    </row>
    <row r="468" spans="1:22" ht="12.75">
      <c r="A468" s="52"/>
      <c r="B468" s="6" t="s">
        <v>799</v>
      </c>
      <c r="C468" s="17">
        <v>1184696</v>
      </c>
      <c r="D468" s="18" t="s">
        <v>200</v>
      </c>
      <c r="E468" s="6"/>
      <c r="F468" s="18">
        <v>1756</v>
      </c>
      <c r="G468" s="6" t="s">
        <v>374</v>
      </c>
      <c r="H468" s="6" t="s">
        <v>189</v>
      </c>
      <c r="I468" s="6"/>
      <c r="J468" s="6"/>
      <c r="K468" s="17">
        <v>3.9100000000000001</v>
      </c>
      <c r="L468" s="6" t="s">
        <v>100</v>
      </c>
      <c r="M468" s="19">
        <v>0.044999999999999998</v>
      </c>
      <c r="N468" s="8">
        <v>0.044200000000000003</v>
      </c>
      <c r="O468" s="7">
        <v>802564.97999999998</v>
      </c>
      <c r="P468" s="7">
        <v>100.93000000000001</v>
      </c>
      <c r="Q468" s="7">
        <v>0</v>
      </c>
      <c r="R468" s="7">
        <v>810.02999999999997</v>
      </c>
      <c r="S468" s="8">
        <v>0.0022000000000000001</v>
      </c>
      <c r="T468" s="8">
        <v>0.0025999999999999999</v>
      </c>
      <c r="U468" s="8">
        <v>0.00050000000000000001</v>
      </c>
      <c r="V468" s="52"/>
    </row>
    <row r="469" spans="1:22" ht="12.75">
      <c r="A469" s="52"/>
      <c r="B469" s="6" t="s">
        <v>800</v>
      </c>
      <c r="C469" s="17">
        <v>1139278</v>
      </c>
      <c r="D469" s="18" t="s">
        <v>200</v>
      </c>
      <c r="E469" s="6"/>
      <c r="F469" s="18">
        <v>520044421</v>
      </c>
      <c r="G469" s="6" t="s">
        <v>485</v>
      </c>
      <c r="H469" s="6" t="s">
        <v>189</v>
      </c>
      <c r="I469" s="6"/>
      <c r="J469" s="6"/>
      <c r="K469" s="17">
        <v>0.52000000000000002</v>
      </c>
      <c r="L469" s="6" t="s">
        <v>100</v>
      </c>
      <c r="M469" s="19">
        <v>0.054899999999999997</v>
      </c>
      <c r="N469" s="8">
        <v>0.059499999999999997</v>
      </c>
      <c r="O469" s="7">
        <v>124397.58</v>
      </c>
      <c r="P469" s="7">
        <v>102.33</v>
      </c>
      <c r="Q469" s="7">
        <v>0</v>
      </c>
      <c r="R469" s="7">
        <v>127.3</v>
      </c>
      <c r="S469" s="8">
        <v>0.00059999999999999995</v>
      </c>
      <c r="T469" s="8">
        <v>0.00040000000000000002</v>
      </c>
      <c r="U469" s="8">
        <v>0.00010000000000000001</v>
      </c>
      <c r="V469" s="52"/>
    </row>
    <row r="470" spans="1:22" ht="12.75">
      <c r="A470" s="52"/>
      <c r="B470" s="6" t="s">
        <v>801</v>
      </c>
      <c r="C470" s="17">
        <v>7200116</v>
      </c>
      <c r="D470" s="18" t="s">
        <v>200</v>
      </c>
      <c r="E470" s="6"/>
      <c r="F470" s="18">
        <v>520041146</v>
      </c>
      <c r="G470" s="6" t="s">
        <v>570</v>
      </c>
      <c r="H470" s="6" t="s">
        <v>189</v>
      </c>
      <c r="I470" s="6"/>
      <c r="J470" s="6"/>
      <c r="K470" s="17">
        <v>2.4500000000000002</v>
      </c>
      <c r="L470" s="6" t="s">
        <v>100</v>
      </c>
      <c r="M470" s="19">
        <v>0.042500000000000003</v>
      </c>
      <c r="N470" s="8">
        <v>0.030499999999999999</v>
      </c>
      <c r="O470" s="7">
        <v>55163.040000000001</v>
      </c>
      <c r="P470" s="7">
        <v>103.33</v>
      </c>
      <c r="Q470" s="7">
        <v>0</v>
      </c>
      <c r="R470" s="7">
        <v>57</v>
      </c>
      <c r="S470" s="8">
        <v>0.00050000000000000001</v>
      </c>
      <c r="T470" s="8">
        <v>0.00020000000000000001</v>
      </c>
      <c r="U470" s="8">
        <v>0</v>
      </c>
      <c r="V470" s="52"/>
    </row>
    <row r="471" spans="1:22" ht="12.75">
      <c r="A471" s="52"/>
      <c r="B471" s="6" t="s">
        <v>802</v>
      </c>
      <c r="C471" s="17">
        <v>1139203</v>
      </c>
      <c r="D471" s="18" t="s">
        <v>200</v>
      </c>
      <c r="E471" s="6"/>
      <c r="F471" s="18">
        <v>512832742</v>
      </c>
      <c r="G471" s="6" t="s">
        <v>429</v>
      </c>
      <c r="H471" s="6" t="s">
        <v>189</v>
      </c>
      <c r="I471" s="6"/>
      <c r="J471" s="6"/>
      <c r="K471" s="17">
        <v>2.5800000000000001</v>
      </c>
      <c r="L471" s="6" t="s">
        <v>100</v>
      </c>
      <c r="M471" s="19">
        <v>0.0385</v>
      </c>
      <c r="N471" s="8">
        <v>0.012999999999999999</v>
      </c>
      <c r="O471" s="7">
        <v>923941.12</v>
      </c>
      <c r="P471" s="7">
        <v>102.33</v>
      </c>
      <c r="Q471" s="7">
        <v>0</v>
      </c>
      <c r="R471" s="7">
        <v>945.47000000000003</v>
      </c>
      <c r="S471" s="8">
        <v>0.0015</v>
      </c>
      <c r="T471" s="8">
        <v>0.0030000000000000001</v>
      </c>
      <c r="U471" s="8">
        <v>0.00059999999999999995</v>
      </c>
      <c r="V471" s="52"/>
    </row>
    <row r="472" spans="1:22" ht="12.75">
      <c r="A472" s="52"/>
      <c r="B472" s="6" t="s">
        <v>803</v>
      </c>
      <c r="C472" s="17">
        <v>1178151</v>
      </c>
      <c r="D472" s="18" t="s">
        <v>200</v>
      </c>
      <c r="E472" s="6"/>
      <c r="F472" s="18">
        <v>512832742</v>
      </c>
      <c r="G472" s="6" t="s">
        <v>429</v>
      </c>
      <c r="H472" s="6" t="s">
        <v>189</v>
      </c>
      <c r="I472" s="6"/>
      <c r="J472" s="6"/>
      <c r="K472" s="17">
        <v>4.2800000000000002</v>
      </c>
      <c r="L472" s="6" t="s">
        <v>100</v>
      </c>
      <c r="M472" s="19">
        <v>0.036499999999999998</v>
      </c>
      <c r="N472" s="8">
        <v>0.040399999999999998</v>
      </c>
      <c r="O472" s="7">
        <v>615488.10999999999</v>
      </c>
      <c r="P472" s="7">
        <v>99.739999999999995</v>
      </c>
      <c r="Q472" s="7">
        <v>0</v>
      </c>
      <c r="R472" s="7">
        <v>613.88999999999999</v>
      </c>
      <c r="S472" s="8">
        <v>0.00040000000000000002</v>
      </c>
      <c r="T472" s="8">
        <v>0.002</v>
      </c>
      <c r="U472" s="8">
        <v>0.00040000000000000002</v>
      </c>
      <c r="V472" s="52"/>
    </row>
    <row r="473" spans="1:22" ht="12.75">
      <c r="A473" s="52"/>
      <c r="B473" s="6" t="s">
        <v>804</v>
      </c>
      <c r="C473" s="17">
        <v>11781510</v>
      </c>
      <c r="D473" s="18" t="s">
        <v>200</v>
      </c>
      <c r="E473" s="6"/>
      <c r="F473" s="18">
        <v>512832742</v>
      </c>
      <c r="G473" s="6" t="s">
        <v>429</v>
      </c>
      <c r="H473" s="6" t="s">
        <v>189</v>
      </c>
      <c r="I473" s="6"/>
      <c r="J473" s="6"/>
      <c r="K473" s="17">
        <v>4.2800000000000002</v>
      </c>
      <c r="L473" s="6" t="s">
        <v>100</v>
      </c>
      <c r="M473" s="19">
        <v>0.036499999999999998</v>
      </c>
      <c r="N473" s="8">
        <v>0.00040000000000000002</v>
      </c>
      <c r="O473" s="7">
        <v>334402.07000000001</v>
      </c>
      <c r="P473" s="7">
        <v>98.849999999999994</v>
      </c>
      <c r="Q473" s="7">
        <v>0</v>
      </c>
      <c r="R473" s="7">
        <v>330.56</v>
      </c>
      <c r="S473" s="8">
        <v>0.00020000000000000001</v>
      </c>
      <c r="T473" s="8">
        <v>0.0011000000000000001</v>
      </c>
      <c r="U473" s="8">
        <v>0.00020000000000000001</v>
      </c>
      <c r="V473" s="52"/>
    </row>
    <row r="474" spans="1:22" ht="12.75">
      <c r="A474" s="52"/>
      <c r="B474" s="6" t="s">
        <v>805</v>
      </c>
      <c r="C474" s="17">
        <v>2860237</v>
      </c>
      <c r="D474" s="18" t="s">
        <v>200</v>
      </c>
      <c r="E474" s="6"/>
      <c r="F474" s="18">
        <v>520037250</v>
      </c>
      <c r="G474" s="6" t="s">
        <v>326</v>
      </c>
      <c r="H474" s="6" t="s">
        <v>189</v>
      </c>
      <c r="I474" s="6"/>
      <c r="J474" s="6"/>
      <c r="K474" s="17">
        <v>2.7999999999999998</v>
      </c>
      <c r="L474" s="6" t="s">
        <v>100</v>
      </c>
      <c r="M474" s="19">
        <v>0.029999999999999999</v>
      </c>
      <c r="N474" s="8">
        <v>-0.031699999999999999</v>
      </c>
      <c r="O474" s="7">
        <v>50173.690000000002</v>
      </c>
      <c r="P474" s="7">
        <v>119.2</v>
      </c>
      <c r="Q474" s="7">
        <v>0</v>
      </c>
      <c r="R474" s="7">
        <v>59.810000000000002</v>
      </c>
      <c r="S474" s="8">
        <v>0.00089999999999999998</v>
      </c>
      <c r="T474" s="8">
        <v>0.00020000000000000001</v>
      </c>
      <c r="U474" s="8">
        <v>0</v>
      </c>
      <c r="V474" s="52"/>
    </row>
    <row r="475" spans="1:22" ht="12.75">
      <c r="A475" s="52"/>
      <c r="B475" s="6" t="s">
        <v>806</v>
      </c>
      <c r="C475" s="17">
        <v>1166222</v>
      </c>
      <c r="D475" s="18" t="s">
        <v>200</v>
      </c>
      <c r="E475" s="6"/>
      <c r="F475" s="18">
        <v>515846558</v>
      </c>
      <c r="G475" s="6" t="s">
        <v>485</v>
      </c>
      <c r="H475" s="6" t="s">
        <v>189</v>
      </c>
      <c r="I475" s="6"/>
      <c r="J475" s="6"/>
      <c r="K475" s="17">
        <v>1.6799999999999999</v>
      </c>
      <c r="L475" s="6" t="s">
        <v>100</v>
      </c>
      <c r="M475" s="19">
        <v>0.0385</v>
      </c>
      <c r="N475" s="8">
        <v>0.032899999999999999</v>
      </c>
      <c r="O475" s="7">
        <v>46816.290000000001</v>
      </c>
      <c r="P475" s="7">
        <v>101.95</v>
      </c>
      <c r="Q475" s="7">
        <v>0</v>
      </c>
      <c r="R475" s="7">
        <v>47.729999999999997</v>
      </c>
      <c r="S475" s="8">
        <v>0.00040000000000000002</v>
      </c>
      <c r="T475" s="8">
        <v>0.00020000000000000001</v>
      </c>
      <c r="U475" s="8">
        <v>0</v>
      </c>
      <c r="V475" s="52"/>
    </row>
    <row r="476" spans="1:22" ht="12.75">
      <c r="A476" s="52"/>
      <c r="B476" s="6" t="s">
        <v>807</v>
      </c>
      <c r="C476" s="17">
        <v>7710239</v>
      </c>
      <c r="D476" s="18" t="s">
        <v>200</v>
      </c>
      <c r="E476" s="6"/>
      <c r="F476" s="18">
        <v>520032178</v>
      </c>
      <c r="G476" s="6" t="s">
        <v>339</v>
      </c>
      <c r="H476" s="6" t="s">
        <v>189</v>
      </c>
      <c r="I476" s="6"/>
      <c r="J476" s="6"/>
      <c r="K476" s="17">
        <v>3.6099999999999999</v>
      </c>
      <c r="L476" s="6" t="s">
        <v>100</v>
      </c>
      <c r="M476" s="19">
        <v>0.038699999999999998</v>
      </c>
      <c r="N476" s="8">
        <v>0.038899999999999997</v>
      </c>
      <c r="O476" s="7">
        <v>175966.38000000001</v>
      </c>
      <c r="P476" s="7">
        <v>101.04000000000001</v>
      </c>
      <c r="Q476" s="7">
        <v>0</v>
      </c>
      <c r="R476" s="7">
        <v>177.80000000000001</v>
      </c>
      <c r="S476" s="8">
        <v>0.00069999999999999999</v>
      </c>
      <c r="T476" s="8">
        <v>0.00059999999999999995</v>
      </c>
      <c r="U476" s="8">
        <v>0.00010000000000000001</v>
      </c>
      <c r="V476" s="52"/>
    </row>
    <row r="477" spans="1:22" ht="12.75">
      <c r="A477" s="52"/>
      <c r="B477" s="6" t="s">
        <v>808</v>
      </c>
      <c r="C477" s="17">
        <v>1177849</v>
      </c>
      <c r="D477" s="18" t="s">
        <v>200</v>
      </c>
      <c r="E477" s="6"/>
      <c r="F477" s="18">
        <v>520044322</v>
      </c>
      <c r="G477" s="6" t="s">
        <v>763</v>
      </c>
      <c r="H477" s="6" t="s">
        <v>189</v>
      </c>
      <c r="I477" s="6"/>
      <c r="J477" s="6"/>
      <c r="K477" s="17">
        <v>3.6699999999999999</v>
      </c>
      <c r="L477" s="6" t="s">
        <v>100</v>
      </c>
      <c r="M477" s="19">
        <v>0.071999999999999995</v>
      </c>
      <c r="N477" s="8">
        <v>0.0521</v>
      </c>
      <c r="O477" s="7">
        <v>491741.89000000001</v>
      </c>
      <c r="P477" s="7">
        <v>109.45999999999999</v>
      </c>
      <c r="Q477" s="7">
        <v>0</v>
      </c>
      <c r="R477" s="7">
        <v>538.25999999999999</v>
      </c>
      <c r="S477" s="8">
        <v>0.00059999999999999995</v>
      </c>
      <c r="T477" s="8">
        <v>0.0016999999999999999</v>
      </c>
      <c r="U477" s="8">
        <v>0.00029999999999999997</v>
      </c>
      <c r="V477" s="52"/>
    </row>
    <row r="478" spans="1:22" ht="12.75">
      <c r="A478" s="52"/>
      <c r="B478" s="6" t="s">
        <v>809</v>
      </c>
      <c r="C478" s="17">
        <v>11778490</v>
      </c>
      <c r="D478" s="18" t="s">
        <v>200</v>
      </c>
      <c r="E478" s="6"/>
      <c r="F478" s="18">
        <v>520044322</v>
      </c>
      <c r="G478" s="6" t="s">
        <v>763</v>
      </c>
      <c r="H478" s="6" t="s">
        <v>189</v>
      </c>
      <c r="I478" s="6"/>
      <c r="J478" s="6"/>
      <c r="K478" s="17">
        <v>3.6699999999999999</v>
      </c>
      <c r="L478" s="6" t="s">
        <v>100</v>
      </c>
      <c r="M478" s="19">
        <v>0.071999999999999995</v>
      </c>
      <c r="N478" s="8">
        <v>0.00050000000000000001</v>
      </c>
      <c r="O478" s="7">
        <v>535043.31999999995</v>
      </c>
      <c r="P478" s="7">
        <v>108.84</v>
      </c>
      <c r="Q478" s="7">
        <v>0</v>
      </c>
      <c r="R478" s="7">
        <v>582.34000000000003</v>
      </c>
      <c r="S478" s="8">
        <v>0.00059999999999999995</v>
      </c>
      <c r="T478" s="8">
        <v>0.0019</v>
      </c>
      <c r="U478" s="8">
        <v>0.00040000000000000002</v>
      </c>
      <c r="V478" s="52"/>
    </row>
    <row r="479" spans="1:22" ht="12.75">
      <c r="A479" s="52"/>
      <c r="B479" s="6" t="s">
        <v>810</v>
      </c>
      <c r="C479" s="17">
        <v>1181122</v>
      </c>
      <c r="D479" s="18" t="s">
        <v>200</v>
      </c>
      <c r="E479" s="6"/>
      <c r="F479" s="18">
        <v>520044322</v>
      </c>
      <c r="G479" s="6" t="s">
        <v>763</v>
      </c>
      <c r="H479" s="6" t="s">
        <v>189</v>
      </c>
      <c r="I479" s="6"/>
      <c r="J479" s="6"/>
      <c r="K479" s="17">
        <v>3.9399999999999999</v>
      </c>
      <c r="L479" s="6" t="s">
        <v>100</v>
      </c>
      <c r="M479" s="19">
        <v>0.062</v>
      </c>
      <c r="N479" s="8">
        <v>0.0528</v>
      </c>
      <c r="O479" s="7">
        <v>423714.17999999999</v>
      </c>
      <c r="P479" s="7">
        <v>106.56999999999999</v>
      </c>
      <c r="Q479" s="7">
        <v>0</v>
      </c>
      <c r="R479" s="7">
        <v>451.55000000000001</v>
      </c>
      <c r="S479" s="8">
        <v>0.001</v>
      </c>
      <c r="T479" s="8">
        <v>0.0014</v>
      </c>
      <c r="U479" s="8">
        <v>0.00029999999999999997</v>
      </c>
      <c r="V479" s="52"/>
    </row>
    <row r="480" spans="1:22" ht="12.75">
      <c r="A480" s="52"/>
      <c r="B480" s="6" t="s">
        <v>811</v>
      </c>
      <c r="C480" s="17">
        <v>1139187</v>
      </c>
      <c r="D480" s="18" t="s">
        <v>200</v>
      </c>
      <c r="E480" s="6"/>
      <c r="F480" s="18">
        <v>513605519</v>
      </c>
      <c r="G480" s="6" t="s">
        <v>403</v>
      </c>
      <c r="H480" s="6" t="s">
        <v>189</v>
      </c>
      <c r="I480" s="6"/>
      <c r="J480" s="6"/>
      <c r="K480" s="17">
        <v>0.94999999999999996</v>
      </c>
      <c r="L480" s="6" t="s">
        <v>100</v>
      </c>
      <c r="M480" s="19">
        <v>0.048000000000000001</v>
      </c>
      <c r="N480" s="8">
        <v>0.0263</v>
      </c>
      <c r="O480" s="7">
        <v>14902.75</v>
      </c>
      <c r="P480" s="7">
        <v>102.25</v>
      </c>
      <c r="Q480" s="7">
        <v>0</v>
      </c>
      <c r="R480" s="7">
        <v>15.24</v>
      </c>
      <c r="S480" s="8">
        <v>0.0016000000000000001</v>
      </c>
      <c r="T480" s="8">
        <v>0</v>
      </c>
      <c r="U480" s="8">
        <v>0</v>
      </c>
      <c r="V480" s="52"/>
    </row>
    <row r="481" spans="1:22" ht="12.75">
      <c r="A481" s="52"/>
      <c r="B481" s="6" t="s">
        <v>812</v>
      </c>
      <c r="C481" s="17">
        <v>1140870</v>
      </c>
      <c r="D481" s="18" t="s">
        <v>200</v>
      </c>
      <c r="E481" s="6"/>
      <c r="F481" s="18">
        <v>513605519</v>
      </c>
      <c r="G481" s="6" t="s">
        <v>403</v>
      </c>
      <c r="H481" s="6" t="s">
        <v>189</v>
      </c>
      <c r="I481" s="6"/>
      <c r="J481" s="6"/>
      <c r="K481" s="17">
        <v>0.64000000000000001</v>
      </c>
      <c r="L481" s="6" t="s">
        <v>100</v>
      </c>
      <c r="M481" s="19">
        <v>0.044999999999999998</v>
      </c>
      <c r="N481" s="8">
        <v>0.027699999999999999</v>
      </c>
      <c r="O481" s="7">
        <v>38510.739999999998</v>
      </c>
      <c r="P481" s="7">
        <v>103</v>
      </c>
      <c r="Q481" s="7">
        <v>0</v>
      </c>
      <c r="R481" s="7">
        <v>39.670000000000002</v>
      </c>
      <c r="S481" s="8">
        <v>0.00050000000000000001</v>
      </c>
      <c r="T481" s="8">
        <v>0.00010000000000000001</v>
      </c>
      <c r="U481" s="8">
        <v>0</v>
      </c>
      <c r="V481" s="52"/>
    </row>
    <row r="482" spans="1:22" ht="12.75">
      <c r="A482" s="52"/>
      <c r="B482" s="6" t="s">
        <v>813</v>
      </c>
      <c r="C482" s="17">
        <v>1181502</v>
      </c>
      <c r="D482" s="18" t="s">
        <v>200</v>
      </c>
      <c r="E482" s="6"/>
      <c r="F482" s="18">
        <v>513605519</v>
      </c>
      <c r="G482" s="6" t="s">
        <v>403</v>
      </c>
      <c r="H482" s="6" t="s">
        <v>189</v>
      </c>
      <c r="I482" s="6"/>
      <c r="J482" s="6"/>
      <c r="K482" s="17">
        <v>3.52</v>
      </c>
      <c r="L482" s="6" t="s">
        <v>100</v>
      </c>
      <c r="M482" s="19">
        <v>0.039</v>
      </c>
      <c r="N482" s="8">
        <v>0.043499999999999997</v>
      </c>
      <c r="O482" s="7">
        <v>195772.35000000001</v>
      </c>
      <c r="P482" s="7">
        <v>100.09999999999999</v>
      </c>
      <c r="Q482" s="7">
        <v>0</v>
      </c>
      <c r="R482" s="7">
        <v>195.97</v>
      </c>
      <c r="S482" s="8">
        <v>0.0011999999999999999</v>
      </c>
      <c r="T482" s="8">
        <v>0.00059999999999999995</v>
      </c>
      <c r="U482" s="8">
        <v>0.00010000000000000001</v>
      </c>
      <c r="V482" s="52"/>
    </row>
    <row r="483" spans="1:22" ht="12.75">
      <c r="A483" s="52"/>
      <c r="B483" s="6" t="s">
        <v>814</v>
      </c>
      <c r="C483" s="17">
        <v>4340188</v>
      </c>
      <c r="D483" s="18" t="s">
        <v>200</v>
      </c>
      <c r="E483" s="6"/>
      <c r="F483" s="18">
        <v>520039298</v>
      </c>
      <c r="G483" s="6" t="s">
        <v>403</v>
      </c>
      <c r="H483" s="6" t="s">
        <v>189</v>
      </c>
      <c r="I483" s="6"/>
      <c r="J483" s="6"/>
      <c r="K483" s="17">
        <v>1.7</v>
      </c>
      <c r="L483" s="6" t="s">
        <v>100</v>
      </c>
      <c r="M483" s="19">
        <v>0.047</v>
      </c>
      <c r="N483" s="8">
        <v>0.040500000000000001</v>
      </c>
      <c r="O483" s="7">
        <v>103348.77</v>
      </c>
      <c r="P483" s="7">
        <v>102.74</v>
      </c>
      <c r="Q483" s="7">
        <v>0</v>
      </c>
      <c r="R483" s="7">
        <v>106.18000000000001</v>
      </c>
      <c r="S483" s="8">
        <v>0.00059999999999999995</v>
      </c>
      <c r="T483" s="8">
        <v>0.00029999999999999997</v>
      </c>
      <c r="U483" s="8">
        <v>0.00010000000000000001</v>
      </c>
      <c r="V483" s="52"/>
    </row>
    <row r="484" spans="1:22" ht="12.75">
      <c r="A484" s="52"/>
      <c r="B484" s="6" t="s">
        <v>815</v>
      </c>
      <c r="C484" s="17">
        <v>4340212</v>
      </c>
      <c r="D484" s="18" t="s">
        <v>200</v>
      </c>
      <c r="E484" s="6"/>
      <c r="F484" s="18">
        <v>520039298</v>
      </c>
      <c r="G484" s="6" t="s">
        <v>403</v>
      </c>
      <c r="H484" s="6" t="s">
        <v>189</v>
      </c>
      <c r="I484" s="6"/>
      <c r="J484" s="6"/>
      <c r="K484" s="17">
        <v>3.9300000000000002</v>
      </c>
      <c r="L484" s="6" t="s">
        <v>100</v>
      </c>
      <c r="M484" s="19">
        <v>0.0395</v>
      </c>
      <c r="N484" s="8">
        <v>0.055100000000000003</v>
      </c>
      <c r="O484" s="7">
        <v>369514.28999999998</v>
      </c>
      <c r="P484" s="7">
        <v>95.379999999999995</v>
      </c>
      <c r="Q484" s="7">
        <v>0</v>
      </c>
      <c r="R484" s="7">
        <v>352.44</v>
      </c>
      <c r="S484" s="8">
        <v>0.00040000000000000002</v>
      </c>
      <c r="T484" s="8">
        <v>0.0011000000000000001</v>
      </c>
      <c r="U484" s="8">
        <v>0.00020000000000000001</v>
      </c>
      <c r="V484" s="52"/>
    </row>
    <row r="485" spans="1:22" ht="12.75">
      <c r="A485" s="52"/>
      <c r="B485" s="6" t="s">
        <v>816</v>
      </c>
      <c r="C485" s="17">
        <v>1182542</v>
      </c>
      <c r="D485" s="18" t="s">
        <v>200</v>
      </c>
      <c r="E485" s="6"/>
      <c r="F485" s="18">
        <v>1502</v>
      </c>
      <c r="G485" s="6" t="s">
        <v>403</v>
      </c>
      <c r="H485" s="6" t="s">
        <v>189</v>
      </c>
      <c r="I485" s="6"/>
      <c r="J485" s="6"/>
      <c r="K485" s="17">
        <v>1.19</v>
      </c>
      <c r="L485" s="6" t="s">
        <v>100</v>
      </c>
      <c r="M485" s="19">
        <v>0.01</v>
      </c>
      <c r="N485" s="8">
        <v>0.63529999999999998</v>
      </c>
      <c r="O485" s="7">
        <v>169939.67000000001</v>
      </c>
      <c r="P485" s="7">
        <v>54.950000000000003</v>
      </c>
      <c r="Q485" s="7">
        <v>0</v>
      </c>
      <c r="R485" s="7">
        <v>93.379999999999995</v>
      </c>
      <c r="S485" s="8">
        <v>0.0023</v>
      </c>
      <c r="T485" s="8">
        <v>0.00029999999999999997</v>
      </c>
      <c r="U485" s="8">
        <v>0.00010000000000000001</v>
      </c>
      <c r="V485" s="52"/>
    </row>
    <row r="486" spans="1:22" ht="12.75">
      <c r="A486" s="52"/>
      <c r="B486" s="6" t="s">
        <v>817</v>
      </c>
      <c r="C486" s="17">
        <v>1182559</v>
      </c>
      <c r="D486" s="18" t="s">
        <v>200</v>
      </c>
      <c r="E486" s="6"/>
      <c r="F486" s="18">
        <v>1502</v>
      </c>
      <c r="G486" s="6" t="s">
        <v>403</v>
      </c>
      <c r="H486" s="6" t="s">
        <v>189</v>
      </c>
      <c r="I486" s="6"/>
      <c r="J486" s="6"/>
      <c r="K486" s="17">
        <v>4.7599999999999998</v>
      </c>
      <c r="L486" s="6" t="s">
        <v>100</v>
      </c>
      <c r="M486" s="19">
        <v>0.01</v>
      </c>
      <c r="N486" s="8">
        <v>0.6724</v>
      </c>
      <c r="O486" s="7">
        <v>230270.54999999999</v>
      </c>
      <c r="P486" s="7">
        <v>9.0999999999999996</v>
      </c>
      <c r="Q486" s="7">
        <v>0</v>
      </c>
      <c r="R486" s="7">
        <v>20.949999999999999</v>
      </c>
      <c r="S486" s="8">
        <v>0.0023</v>
      </c>
      <c r="T486" s="8">
        <v>0.00010000000000000001</v>
      </c>
      <c r="U486" s="8">
        <v>0</v>
      </c>
      <c r="V486" s="52"/>
    </row>
    <row r="487" spans="1:22" ht="12.75">
      <c r="A487" s="52"/>
      <c r="B487" s="6" t="s">
        <v>818</v>
      </c>
      <c r="C487" s="17">
        <v>4210142</v>
      </c>
      <c r="D487" s="18" t="s">
        <v>200</v>
      </c>
      <c r="E487" s="6"/>
      <c r="F487" s="18">
        <v>520039074</v>
      </c>
      <c r="G487" s="6" t="s">
        <v>403</v>
      </c>
      <c r="H487" s="6" t="s">
        <v>189</v>
      </c>
      <c r="I487" s="6"/>
      <c r="J487" s="6"/>
      <c r="K487" s="17">
        <v>0.48999999999999999</v>
      </c>
      <c r="L487" s="6" t="s">
        <v>100</v>
      </c>
      <c r="M487" s="19">
        <v>0.048500000000000001</v>
      </c>
      <c r="N487" s="8">
        <v>0.038899999999999997</v>
      </c>
      <c r="O487" s="7">
        <v>825.97000000000003</v>
      </c>
      <c r="P487" s="7">
        <v>101.7</v>
      </c>
      <c r="Q487" s="7">
        <v>0</v>
      </c>
      <c r="R487" s="7">
        <v>0.83999999999999997</v>
      </c>
      <c r="S487" s="8">
        <v>1.6520000000000001E-05</v>
      </c>
      <c r="T487" s="8">
        <v>0</v>
      </c>
      <c r="U487" s="8">
        <v>0</v>
      </c>
      <c r="V487" s="52"/>
    </row>
    <row r="488" spans="1:22" ht="12.75">
      <c r="A488" s="52"/>
      <c r="B488" s="6" t="s">
        <v>819</v>
      </c>
      <c r="C488" s="17">
        <v>7560055</v>
      </c>
      <c r="D488" s="18" t="s">
        <v>200</v>
      </c>
      <c r="E488" s="6"/>
      <c r="F488" s="18">
        <v>520029315</v>
      </c>
      <c r="G488" s="6" t="s">
        <v>341</v>
      </c>
      <c r="H488" s="6" t="s">
        <v>189</v>
      </c>
      <c r="I488" s="6"/>
      <c r="J488" s="6"/>
      <c r="K488" s="17">
        <v>1.6299999999999999</v>
      </c>
      <c r="L488" s="6" t="s">
        <v>100</v>
      </c>
      <c r="M488" s="19">
        <v>0.073800000000000004</v>
      </c>
      <c r="N488" s="8">
        <v>0.95889999999999997</v>
      </c>
      <c r="O488" s="7">
        <v>170748.78</v>
      </c>
      <c r="P488" s="7">
        <v>48.75</v>
      </c>
      <c r="Q488" s="7">
        <v>0</v>
      </c>
      <c r="R488" s="7">
        <v>83.239999999999995</v>
      </c>
      <c r="S488" s="8">
        <v>0.0016000000000000001</v>
      </c>
      <c r="T488" s="8">
        <v>0.00029999999999999997</v>
      </c>
      <c r="U488" s="8">
        <v>0.00010000000000000001</v>
      </c>
      <c r="V488" s="52"/>
    </row>
    <row r="489" spans="1:22" ht="12.75">
      <c r="A489" s="52"/>
      <c r="B489" s="6" t="s">
        <v>820</v>
      </c>
      <c r="C489" s="17">
        <v>3280138</v>
      </c>
      <c r="D489" s="18" t="s">
        <v>200</v>
      </c>
      <c r="E489" s="6"/>
      <c r="F489" s="18">
        <v>520037797</v>
      </c>
      <c r="G489" s="6" t="s">
        <v>654</v>
      </c>
      <c r="H489" s="6" t="s">
        <v>189</v>
      </c>
      <c r="I489" s="6"/>
      <c r="J489" s="6"/>
      <c r="K489" s="17">
        <v>3.6099999999999999</v>
      </c>
      <c r="L489" s="6" t="s">
        <v>100</v>
      </c>
      <c r="M489" s="19">
        <v>0.019900000000000001</v>
      </c>
      <c r="N489" s="8">
        <v>0.0315</v>
      </c>
      <c r="O489" s="7">
        <v>186582.98000000001</v>
      </c>
      <c r="P489" s="7">
        <v>96.5</v>
      </c>
      <c r="Q489" s="7">
        <v>0</v>
      </c>
      <c r="R489" s="7">
        <v>180.05000000000001</v>
      </c>
      <c r="S489" s="8">
        <v>0.0011999999999999999</v>
      </c>
      <c r="T489" s="8">
        <v>0.00059999999999999995</v>
      </c>
      <c r="U489" s="8">
        <v>0.00010000000000000001</v>
      </c>
      <c r="V489" s="52"/>
    </row>
    <row r="490" spans="1:22" ht="12.75">
      <c r="A490" s="52"/>
      <c r="B490" s="6" t="s">
        <v>821</v>
      </c>
      <c r="C490" s="17">
        <v>1179266</v>
      </c>
      <c r="D490" s="18" t="s">
        <v>200</v>
      </c>
      <c r="E490" s="6"/>
      <c r="F490" s="18">
        <v>514902147</v>
      </c>
      <c r="G490" s="6" t="s">
        <v>570</v>
      </c>
      <c r="H490" s="6" t="s">
        <v>189</v>
      </c>
      <c r="I490" s="6"/>
      <c r="J490" s="6"/>
      <c r="K490" s="17">
        <v>3.1400000000000001</v>
      </c>
      <c r="L490" s="6" t="s">
        <v>100</v>
      </c>
      <c r="M490" s="19">
        <v>0.029999999999999999</v>
      </c>
      <c r="N490" s="8">
        <v>0.059999999999999998</v>
      </c>
      <c r="O490" s="7">
        <v>144622.20000000001</v>
      </c>
      <c r="P490" s="7">
        <v>92.099999999999994</v>
      </c>
      <c r="Q490" s="7">
        <v>0</v>
      </c>
      <c r="R490" s="7">
        <v>133.19999999999999</v>
      </c>
      <c r="S490" s="8">
        <v>0.0018</v>
      </c>
      <c r="T490" s="8">
        <v>0.00040000000000000002</v>
      </c>
      <c r="U490" s="8">
        <v>0.00010000000000000001</v>
      </c>
      <c r="V490" s="52"/>
    </row>
    <row r="491" spans="1:22" ht="12.75">
      <c r="A491" s="52"/>
      <c r="B491" s="6" t="s">
        <v>822</v>
      </c>
      <c r="C491" s="17">
        <v>11811220</v>
      </c>
      <c r="D491" s="18" t="s">
        <v>200</v>
      </c>
      <c r="E491" s="6"/>
      <c r="F491" s="18">
        <v>520044322</v>
      </c>
      <c r="G491" s="6" t="s">
        <v>763</v>
      </c>
      <c r="H491" s="6" t="s">
        <v>189</v>
      </c>
      <c r="I491" s="6"/>
      <c r="J491" s="6"/>
      <c r="K491" s="17">
        <v>3.9399999999999999</v>
      </c>
      <c r="L491" s="6" t="s">
        <v>100</v>
      </c>
      <c r="M491" s="19">
        <v>0.062</v>
      </c>
      <c r="N491" s="8">
        <v>0.00050000000000000001</v>
      </c>
      <c r="O491" s="7">
        <v>341090.12</v>
      </c>
      <c r="P491" s="7">
        <v>105.25</v>
      </c>
      <c r="Q491" s="7">
        <v>0</v>
      </c>
      <c r="R491" s="7">
        <v>359</v>
      </c>
      <c r="S491" s="8">
        <v>0.00080000000000000004</v>
      </c>
      <c r="T491" s="8">
        <v>0.0011000000000000001</v>
      </c>
      <c r="U491" s="8">
        <v>0.00020000000000000001</v>
      </c>
      <c r="V491" s="52"/>
    </row>
    <row r="492" spans="1:22" ht="12.75">
      <c r="A492" s="52"/>
      <c r="B492" s="6" t="s">
        <v>823</v>
      </c>
      <c r="C492" s="17">
        <v>43402120</v>
      </c>
      <c r="D492" s="18" t="s">
        <v>200</v>
      </c>
      <c r="E492" s="6"/>
      <c r="F492" s="18">
        <v>520039298</v>
      </c>
      <c r="G492" s="6" t="s">
        <v>403</v>
      </c>
      <c r="H492" s="6" t="s">
        <v>189</v>
      </c>
      <c r="I492" s="6"/>
      <c r="J492" s="6"/>
      <c r="K492" s="17">
        <v>3.9300000000000002</v>
      </c>
      <c r="L492" s="6" t="s">
        <v>100</v>
      </c>
      <c r="M492" s="19">
        <v>0.0395</v>
      </c>
      <c r="N492" s="8">
        <v>0.00050000000000000001</v>
      </c>
      <c r="O492" s="7">
        <v>341090.12</v>
      </c>
      <c r="P492" s="7">
        <v>94.230000000000004</v>
      </c>
      <c r="Q492" s="7">
        <v>0</v>
      </c>
      <c r="R492" s="7">
        <v>321.41000000000003</v>
      </c>
      <c r="S492" s="8">
        <v>0.00040000000000000002</v>
      </c>
      <c r="T492" s="8">
        <v>0.001</v>
      </c>
      <c r="U492" s="8">
        <v>0.00020000000000000001</v>
      </c>
      <c r="V492" s="52"/>
    </row>
    <row r="493" spans="1:22" ht="12.75">
      <c r="A493" s="52"/>
      <c r="B493" s="6" t="s">
        <v>824</v>
      </c>
      <c r="C493" s="17">
        <v>1173996</v>
      </c>
      <c r="D493" s="18" t="s">
        <v>200</v>
      </c>
      <c r="E493" s="6"/>
      <c r="F493" s="18">
        <v>512287517</v>
      </c>
      <c r="G493" s="6" t="s">
        <v>403</v>
      </c>
      <c r="H493" s="6" t="s">
        <v>189</v>
      </c>
      <c r="I493" s="6"/>
      <c r="J493" s="6"/>
      <c r="K493" s="17">
        <v>2.0499999999999998</v>
      </c>
      <c r="L493" s="6" t="s">
        <v>100</v>
      </c>
      <c r="M493" s="19">
        <v>0.044900000000000002</v>
      </c>
      <c r="N493" s="8">
        <v>0.035299999999999998</v>
      </c>
      <c r="O493" s="7">
        <v>59670.699999999997</v>
      </c>
      <c r="P493" s="7">
        <v>103.15000000000001</v>
      </c>
      <c r="Q493" s="7">
        <v>0</v>
      </c>
      <c r="R493" s="7">
        <v>61.549999999999997</v>
      </c>
      <c r="S493" s="8">
        <v>0.00050000000000000001</v>
      </c>
      <c r="T493" s="8">
        <v>0.00020000000000000001</v>
      </c>
      <c r="U493" s="8">
        <v>0</v>
      </c>
      <c r="V493" s="52"/>
    </row>
    <row r="494" spans="1:22" ht="12.75">
      <c r="A494" s="52"/>
      <c r="B494" s="6" t="s">
        <v>825</v>
      </c>
      <c r="C494" s="17">
        <v>1183581</v>
      </c>
      <c r="D494" s="18" t="s">
        <v>200</v>
      </c>
      <c r="E494" s="6"/>
      <c r="F494" s="18">
        <v>516117181</v>
      </c>
      <c r="G494" s="6" t="s">
        <v>339</v>
      </c>
      <c r="H494" s="6" t="s">
        <v>189</v>
      </c>
      <c r="I494" s="6"/>
      <c r="J494" s="6"/>
      <c r="K494" s="17">
        <v>3.6899999999999999</v>
      </c>
      <c r="L494" s="6" t="s">
        <v>100</v>
      </c>
      <c r="M494" s="19">
        <v>0.01</v>
      </c>
      <c r="N494" s="8">
        <v>0.0106</v>
      </c>
      <c r="O494" s="7">
        <v>44141.07</v>
      </c>
      <c r="P494" s="7">
        <v>100</v>
      </c>
      <c r="Q494" s="7">
        <v>0</v>
      </c>
      <c r="R494" s="7">
        <v>44.140000000000001</v>
      </c>
      <c r="S494" s="8">
        <v>0.00020000000000000001</v>
      </c>
      <c r="T494" s="8">
        <v>0.00010000000000000001</v>
      </c>
      <c r="U494" s="8">
        <v>0</v>
      </c>
      <c r="V494" s="52"/>
    </row>
    <row r="495" spans="1:22" ht="12.75">
      <c r="A495" s="52"/>
      <c r="B495" s="6" t="s">
        <v>826</v>
      </c>
      <c r="C495" s="17">
        <v>1139443</v>
      </c>
      <c r="D495" s="18" t="s">
        <v>200</v>
      </c>
      <c r="E495" s="6"/>
      <c r="F495" s="18">
        <v>515060044</v>
      </c>
      <c r="G495" s="6" t="s">
        <v>763</v>
      </c>
      <c r="H495" s="6" t="s">
        <v>189</v>
      </c>
      <c r="I495" s="6"/>
      <c r="J495" s="6"/>
      <c r="K495" s="17">
        <v>0.87</v>
      </c>
      <c r="L495" s="6" t="s">
        <v>100</v>
      </c>
      <c r="M495" s="19">
        <v>0.029999999999999999</v>
      </c>
      <c r="N495" s="8">
        <v>0.0275</v>
      </c>
      <c r="O495" s="7">
        <v>807860.03000000003</v>
      </c>
      <c r="P495" s="7">
        <v>124.75</v>
      </c>
      <c r="Q495" s="7">
        <v>0</v>
      </c>
      <c r="R495" s="7">
        <v>1007.81</v>
      </c>
      <c r="S495" s="8">
        <v>0.002</v>
      </c>
      <c r="T495" s="8">
        <v>0.0032000000000000002</v>
      </c>
      <c r="U495" s="8">
        <v>0.00059999999999999995</v>
      </c>
      <c r="V495" s="52"/>
    </row>
    <row r="496" spans="1:22" ht="12.75">
      <c r="A496" s="52"/>
      <c r="B496" s="13" t="s">
        <v>298</v>
      </c>
      <c r="C496" s="14"/>
      <c r="D496" s="21"/>
      <c r="E496" s="13"/>
      <c r="F496" s="13"/>
      <c r="G496" s="13"/>
      <c r="H496" s="13"/>
      <c r="I496" s="13"/>
      <c r="J496" s="13"/>
      <c r="K496" s="14">
        <v>2.6899999999999999</v>
      </c>
      <c r="L496" s="13"/>
      <c r="N496" s="16">
        <v>0.059900000000000002</v>
      </c>
      <c r="O496" s="15">
        <v>11563136</v>
      </c>
      <c r="R496" s="15">
        <v>10214.549999999999</v>
      </c>
      <c r="T496" s="16">
        <v>0.032500000000000001</v>
      </c>
      <c r="U496" s="16">
        <v>0.0063</v>
      </c>
      <c r="V496" s="52"/>
    </row>
    <row r="497" spans="1:22" ht="12.75">
      <c r="A497" s="52"/>
      <c r="B497" s="6" t="s">
        <v>827</v>
      </c>
      <c r="C497" s="17">
        <v>1178250</v>
      </c>
      <c r="D497" s="18" t="s">
        <v>200</v>
      </c>
      <c r="E497" s="6"/>
      <c r="F497" s="18">
        <v>520043027</v>
      </c>
      <c r="G497" s="6" t="s">
        <v>609</v>
      </c>
      <c r="H497" s="6" t="s">
        <v>360</v>
      </c>
      <c r="I497" s="6" t="s">
        <v>99</v>
      </c>
      <c r="J497" s="6"/>
      <c r="K497" s="17">
        <v>3.5</v>
      </c>
      <c r="L497" s="6" t="s">
        <v>100</v>
      </c>
      <c r="M497" s="19">
        <v>0.0212</v>
      </c>
      <c r="N497" s="8">
        <v>0.032399999999999998</v>
      </c>
      <c r="O497" s="7">
        <v>124468.27</v>
      </c>
      <c r="P497" s="7">
        <v>93.900000000000006</v>
      </c>
      <c r="Q497" s="7">
        <v>0</v>
      </c>
      <c r="R497" s="7">
        <v>116.88</v>
      </c>
      <c r="S497" s="8">
        <v>0.00059999999999999995</v>
      </c>
      <c r="T497" s="8">
        <v>0.00040000000000000002</v>
      </c>
      <c r="U497" s="8">
        <v>0.00010000000000000001</v>
      </c>
      <c r="V497" s="52"/>
    </row>
    <row r="498" spans="1:22" ht="12.75">
      <c r="A498" s="52"/>
      <c r="B498" s="6" t="s">
        <v>828</v>
      </c>
      <c r="C498" s="17">
        <v>2320174</v>
      </c>
      <c r="D498" s="18" t="s">
        <v>200</v>
      </c>
      <c r="E498" s="6"/>
      <c r="F498" s="18">
        <v>550010003</v>
      </c>
      <c r="G498" s="6" t="s">
        <v>763</v>
      </c>
      <c r="H498" s="6" t="s">
        <v>360</v>
      </c>
      <c r="I498" s="6" t="s">
        <v>99</v>
      </c>
      <c r="J498" s="6"/>
      <c r="K498" s="17">
        <v>1.6799999999999999</v>
      </c>
      <c r="L498" s="6" t="s">
        <v>100</v>
      </c>
      <c r="M498" s="19">
        <v>0.0349</v>
      </c>
      <c r="N498" s="8">
        <v>0.039</v>
      </c>
      <c r="O498" s="7">
        <v>34632.75</v>
      </c>
      <c r="P498" s="7">
        <v>88.879999999999995</v>
      </c>
      <c r="Q498" s="7">
        <v>0</v>
      </c>
      <c r="R498" s="7">
        <v>30.780000000000001</v>
      </c>
      <c r="S498" s="8">
        <v>2.5780000000000001E-05</v>
      </c>
      <c r="T498" s="8">
        <v>0.00010000000000000001</v>
      </c>
      <c r="U498" s="8">
        <v>0</v>
      </c>
      <c r="V498" s="52"/>
    </row>
    <row r="499" spans="1:22" ht="12.75">
      <c r="A499" s="52"/>
      <c r="B499" s="6" t="s">
        <v>829</v>
      </c>
      <c r="C499" s="17">
        <v>2320224</v>
      </c>
      <c r="D499" s="18" t="s">
        <v>200</v>
      </c>
      <c r="E499" s="6"/>
      <c r="F499" s="18">
        <v>550010003</v>
      </c>
      <c r="G499" s="6" t="s">
        <v>763</v>
      </c>
      <c r="H499" s="6" t="s">
        <v>360</v>
      </c>
      <c r="I499" s="6" t="s">
        <v>99</v>
      </c>
      <c r="J499" s="6"/>
      <c r="K499" s="17">
        <v>4.5499999999999998</v>
      </c>
      <c r="L499" s="6" t="s">
        <v>100</v>
      </c>
      <c r="M499" s="19">
        <v>0.038351000000000003</v>
      </c>
      <c r="N499" s="8">
        <v>0.029100000000000001</v>
      </c>
      <c r="O499" s="7">
        <v>128152.07000000001</v>
      </c>
      <c r="P499" s="7">
        <v>98.590000000000003</v>
      </c>
      <c r="Q499" s="7">
        <v>0</v>
      </c>
      <c r="R499" s="7">
        <v>126.34999999999999</v>
      </c>
      <c r="S499" s="8">
        <v>0.001</v>
      </c>
      <c r="T499" s="8">
        <v>0.00040000000000000002</v>
      </c>
      <c r="U499" s="8">
        <v>0.00010000000000000001</v>
      </c>
      <c r="V499" s="52"/>
    </row>
    <row r="500" spans="1:22" ht="12.75">
      <c r="A500" s="52"/>
      <c r="B500" s="6" t="s">
        <v>830</v>
      </c>
      <c r="C500" s="17">
        <v>1147479</v>
      </c>
      <c r="D500" s="18" t="s">
        <v>200</v>
      </c>
      <c r="E500" s="6"/>
      <c r="F500" s="18">
        <v>514837111</v>
      </c>
      <c r="G500" s="6" t="s">
        <v>763</v>
      </c>
      <c r="H500" s="6" t="s">
        <v>435</v>
      </c>
      <c r="I500" s="6" t="s">
        <v>310</v>
      </c>
      <c r="J500" s="6"/>
      <c r="K500" s="17">
        <v>4.0099999999999998</v>
      </c>
      <c r="L500" s="6" t="s">
        <v>100</v>
      </c>
      <c r="M500" s="19">
        <v>0.054800000000000001</v>
      </c>
      <c r="N500" s="8">
        <v>0.0419</v>
      </c>
      <c r="O500" s="7">
        <v>497207.12</v>
      </c>
      <c r="P500" s="7">
        <v>94.269999999999996</v>
      </c>
      <c r="Q500" s="7">
        <v>0</v>
      </c>
      <c r="R500" s="7">
        <v>468.72000000000003</v>
      </c>
      <c r="S500" s="8">
        <v>0.0020999999999999999</v>
      </c>
      <c r="T500" s="8">
        <v>0.0015</v>
      </c>
      <c r="U500" s="8">
        <v>0.00029999999999999997</v>
      </c>
      <c r="V500" s="52"/>
    </row>
    <row r="501" spans="1:22" ht="12.75">
      <c r="A501" s="52"/>
      <c r="B501" s="6" t="s">
        <v>831</v>
      </c>
      <c r="C501" s="17">
        <v>1184167</v>
      </c>
      <c r="D501" s="18" t="s">
        <v>200</v>
      </c>
      <c r="E501" s="6"/>
      <c r="F501" s="18">
        <v>2356</v>
      </c>
      <c r="G501" s="6" t="s">
        <v>374</v>
      </c>
      <c r="H501" s="6" t="s">
        <v>172</v>
      </c>
      <c r="I501" s="6" t="s">
        <v>99</v>
      </c>
      <c r="J501" s="6"/>
      <c r="K501" s="17">
        <v>4.4199999999999999</v>
      </c>
      <c r="L501" s="6" t="s">
        <v>100</v>
      </c>
      <c r="M501" s="19">
        <v>0.047199999999999999</v>
      </c>
      <c r="N501" s="8">
        <v>0.047399999999999998</v>
      </c>
      <c r="O501" s="7">
        <v>401282.48999999999</v>
      </c>
      <c r="P501" s="7">
        <v>99.969999999999999</v>
      </c>
      <c r="Q501" s="7">
        <v>0</v>
      </c>
      <c r="R501" s="7">
        <v>401.16000000000002</v>
      </c>
      <c r="S501" s="8">
        <v>0.0011999999999999999</v>
      </c>
      <c r="T501" s="8">
        <v>0.0012999999999999999</v>
      </c>
      <c r="U501" s="8">
        <v>0.00020000000000000001</v>
      </c>
      <c r="V501" s="52"/>
    </row>
    <row r="502" spans="1:22" ht="12.75">
      <c r="A502" s="52"/>
      <c r="B502" s="6" t="s">
        <v>832</v>
      </c>
      <c r="C502" s="17">
        <v>6270193</v>
      </c>
      <c r="D502" s="18" t="s">
        <v>200</v>
      </c>
      <c r="E502" s="6"/>
      <c r="F502" s="18">
        <v>520025602</v>
      </c>
      <c r="G502" s="6" t="s">
        <v>679</v>
      </c>
      <c r="H502" s="6" t="s">
        <v>480</v>
      </c>
      <c r="I502" s="6" t="s">
        <v>310</v>
      </c>
      <c r="J502" s="6"/>
      <c r="K502" s="17">
        <v>2.5899999999999999</v>
      </c>
      <c r="L502" s="6" t="s">
        <v>100</v>
      </c>
      <c r="M502" s="19">
        <v>0.0385</v>
      </c>
      <c r="N502" s="8">
        <v>0.035299999999999998</v>
      </c>
      <c r="O502" s="7">
        <v>56726.82</v>
      </c>
      <c r="P502" s="7">
        <v>89.400000000000006</v>
      </c>
      <c r="Q502" s="7">
        <v>0</v>
      </c>
      <c r="R502" s="7">
        <v>50.710000000000001</v>
      </c>
      <c r="S502" s="8">
        <v>0.00020000000000000001</v>
      </c>
      <c r="T502" s="8">
        <v>0.00020000000000000001</v>
      </c>
      <c r="U502" s="8">
        <v>0</v>
      </c>
      <c r="V502" s="52"/>
    </row>
    <row r="503" spans="1:22" ht="12.75">
      <c r="A503" s="52"/>
      <c r="B503" s="6" t="s">
        <v>833</v>
      </c>
      <c r="C503" s="17">
        <v>1141936</v>
      </c>
      <c r="D503" s="18" t="s">
        <v>200</v>
      </c>
      <c r="E503" s="6"/>
      <c r="F503" s="18">
        <v>1146</v>
      </c>
      <c r="G503" s="6" t="s">
        <v>834</v>
      </c>
      <c r="H503" s="6" t="s">
        <v>482</v>
      </c>
      <c r="I503" s="6" t="s">
        <v>99</v>
      </c>
      <c r="J503" s="6"/>
      <c r="K503" s="17">
        <v>2.1499999999999999</v>
      </c>
      <c r="L503" s="6" t="s">
        <v>100</v>
      </c>
      <c r="M503" s="19">
        <v>0.033700000000000001</v>
      </c>
      <c r="N503" s="8">
        <v>0.035499999999999997</v>
      </c>
      <c r="O503" s="7">
        <v>152719.20000000001</v>
      </c>
      <c r="P503" s="7">
        <v>90.280000000000001</v>
      </c>
      <c r="Q503" s="7">
        <v>0</v>
      </c>
      <c r="R503" s="7">
        <v>137.87000000000001</v>
      </c>
      <c r="S503" s="8">
        <v>0.00050000000000000001</v>
      </c>
      <c r="T503" s="8">
        <v>0.00040000000000000002</v>
      </c>
      <c r="U503" s="8">
        <v>0.00010000000000000001</v>
      </c>
      <c r="V503" s="52"/>
    </row>
    <row r="504" spans="1:22" ht="12.75">
      <c r="A504" s="52"/>
      <c r="B504" s="6" t="s">
        <v>835</v>
      </c>
      <c r="C504" s="17">
        <v>1143593</v>
      </c>
      <c r="D504" s="18" t="s">
        <v>200</v>
      </c>
      <c r="E504" s="6"/>
      <c r="F504" s="18">
        <v>515334662</v>
      </c>
      <c r="G504" s="6" t="s">
        <v>763</v>
      </c>
      <c r="H504" s="6" t="s">
        <v>480</v>
      </c>
      <c r="I504" s="6" t="s">
        <v>310</v>
      </c>
      <c r="J504" s="6"/>
      <c r="K504" s="17">
        <v>4.5</v>
      </c>
      <c r="L504" s="6" t="s">
        <v>100</v>
      </c>
      <c r="M504" s="19">
        <v>0.046899999999999997</v>
      </c>
      <c r="N504" s="8">
        <v>0.051299999999999998</v>
      </c>
      <c r="O504" s="7">
        <v>2378133.73</v>
      </c>
      <c r="P504" s="7">
        <v>90.670000000000002</v>
      </c>
      <c r="Q504" s="7">
        <v>0</v>
      </c>
      <c r="R504" s="7">
        <v>2156.25</v>
      </c>
      <c r="S504" s="8">
        <v>0.0016999999999999999</v>
      </c>
      <c r="T504" s="8">
        <v>0.0068999999999999999</v>
      </c>
      <c r="U504" s="8">
        <v>0.0012999999999999999</v>
      </c>
      <c r="V504" s="52"/>
    </row>
    <row r="505" spans="1:22" ht="12.75">
      <c r="A505" s="52"/>
      <c r="B505" s="6" t="s">
        <v>836</v>
      </c>
      <c r="C505" s="17">
        <v>1141332</v>
      </c>
      <c r="D505" s="18" t="s">
        <v>200</v>
      </c>
      <c r="E505" s="6"/>
      <c r="F505" s="18">
        <v>515334662</v>
      </c>
      <c r="G505" s="6" t="s">
        <v>763</v>
      </c>
      <c r="H505" s="6" t="s">
        <v>480</v>
      </c>
      <c r="I505" s="6" t="s">
        <v>310</v>
      </c>
      <c r="J505" s="6"/>
      <c r="K505" s="17">
        <v>4.4500000000000002</v>
      </c>
      <c r="L505" s="6" t="s">
        <v>100</v>
      </c>
      <c r="M505" s="19">
        <v>0.046899999999999997</v>
      </c>
      <c r="N505" s="8">
        <v>0.051299999999999998</v>
      </c>
      <c r="O505" s="7">
        <v>840391.37</v>
      </c>
      <c r="P505" s="7">
        <v>89.069999999999993</v>
      </c>
      <c r="Q505" s="7">
        <v>0</v>
      </c>
      <c r="R505" s="7">
        <v>748.53999999999996</v>
      </c>
      <c r="S505" s="8">
        <v>0.00050000000000000001</v>
      </c>
      <c r="T505" s="8">
        <v>0.0023999999999999998</v>
      </c>
      <c r="U505" s="8">
        <v>0.00050000000000000001</v>
      </c>
      <c r="V505" s="52"/>
    </row>
    <row r="506" spans="1:22" ht="12.75">
      <c r="A506" s="52"/>
      <c r="B506" s="6" t="s">
        <v>837</v>
      </c>
      <c r="C506" s="17">
        <v>2590396</v>
      </c>
      <c r="D506" s="18" t="s">
        <v>200</v>
      </c>
      <c r="E506" s="6"/>
      <c r="F506" s="18">
        <v>520036658</v>
      </c>
      <c r="G506" s="6" t="s">
        <v>341</v>
      </c>
      <c r="H506" s="6" t="s">
        <v>511</v>
      </c>
      <c r="I506" s="6" t="s">
        <v>99</v>
      </c>
      <c r="J506" s="6"/>
      <c r="K506" s="17">
        <v>0.72999999999999998</v>
      </c>
      <c r="L506" s="6" t="s">
        <v>100</v>
      </c>
      <c r="M506" s="19">
        <v>0.067000000000000004</v>
      </c>
      <c r="N506" s="8">
        <v>0.042700000000000002</v>
      </c>
      <c r="O506" s="7">
        <v>465425.19</v>
      </c>
      <c r="P506" s="7">
        <v>84.790000000000006</v>
      </c>
      <c r="Q506" s="7">
        <v>0</v>
      </c>
      <c r="R506" s="7">
        <v>394.63</v>
      </c>
      <c r="S506" s="8">
        <v>0.00059999999999999995</v>
      </c>
      <c r="T506" s="8">
        <v>0.0012999999999999999</v>
      </c>
      <c r="U506" s="8">
        <v>0.00020000000000000001</v>
      </c>
      <c r="V506" s="52"/>
    </row>
    <row r="507" spans="1:22" ht="12.75">
      <c r="A507" s="52"/>
      <c r="B507" s="6" t="s">
        <v>838</v>
      </c>
      <c r="C507" s="17">
        <v>2590461</v>
      </c>
      <c r="D507" s="18" t="s">
        <v>200</v>
      </c>
      <c r="E507" s="6"/>
      <c r="F507" s="18">
        <v>520036658</v>
      </c>
      <c r="G507" s="6" t="s">
        <v>341</v>
      </c>
      <c r="H507" s="6" t="s">
        <v>511</v>
      </c>
      <c r="I507" s="6" t="s">
        <v>99</v>
      </c>
      <c r="J507" s="6"/>
      <c r="K507" s="17">
        <v>2.4300000000000002</v>
      </c>
      <c r="L507" s="6" t="s">
        <v>100</v>
      </c>
      <c r="M507" s="19">
        <v>0.047</v>
      </c>
      <c r="N507" s="8">
        <v>0.047600000000000003</v>
      </c>
      <c r="O507" s="7">
        <v>801627.33999999997</v>
      </c>
      <c r="P507" s="7">
        <v>87.019999999999996</v>
      </c>
      <c r="Q507" s="7">
        <v>0</v>
      </c>
      <c r="R507" s="7">
        <v>697.58000000000004</v>
      </c>
      <c r="S507" s="8">
        <v>0.0015</v>
      </c>
      <c r="T507" s="8">
        <v>0.0022000000000000001</v>
      </c>
      <c r="U507" s="8">
        <v>0.00040000000000000002</v>
      </c>
      <c r="V507" s="52"/>
    </row>
    <row r="508" spans="1:22" ht="12.75">
      <c r="A508" s="52"/>
      <c r="B508" s="6" t="s">
        <v>839</v>
      </c>
      <c r="C508" s="17">
        <v>5760244</v>
      </c>
      <c r="D508" s="18" t="s">
        <v>200</v>
      </c>
      <c r="E508" s="6"/>
      <c r="F508" s="18">
        <v>520028010</v>
      </c>
      <c r="G508" s="6" t="s">
        <v>485</v>
      </c>
      <c r="H508" s="6" t="s">
        <v>511</v>
      </c>
      <c r="I508" s="6" t="s">
        <v>99</v>
      </c>
      <c r="J508" s="6"/>
      <c r="K508" s="17">
        <v>1.19</v>
      </c>
      <c r="L508" s="6" t="s">
        <v>100</v>
      </c>
      <c r="M508" s="19">
        <v>0.057000000000000002</v>
      </c>
      <c r="N508" s="8">
        <v>0.044499999999999998</v>
      </c>
      <c r="O508" s="7">
        <v>690664.98999999999</v>
      </c>
      <c r="P508" s="7">
        <v>85.219999999999999</v>
      </c>
      <c r="Q508" s="7">
        <v>0</v>
      </c>
      <c r="R508" s="7">
        <v>588.58000000000004</v>
      </c>
      <c r="S508" s="8">
        <v>0.00080000000000000004</v>
      </c>
      <c r="T508" s="8">
        <v>0.0019</v>
      </c>
      <c r="U508" s="8">
        <v>0.00040000000000000002</v>
      </c>
      <c r="V508" s="52"/>
    </row>
    <row r="509" spans="1:22" ht="12.75">
      <c r="A509" s="52"/>
      <c r="B509" s="6" t="s">
        <v>840</v>
      </c>
      <c r="C509" s="17">
        <v>5760269</v>
      </c>
      <c r="D509" s="18" t="s">
        <v>200</v>
      </c>
      <c r="E509" s="6"/>
      <c r="F509" s="18">
        <v>520028010</v>
      </c>
      <c r="G509" s="6" t="s">
        <v>485</v>
      </c>
      <c r="H509" s="6" t="s">
        <v>511</v>
      </c>
      <c r="I509" s="6" t="s">
        <v>99</v>
      </c>
      <c r="J509" s="6"/>
      <c r="K509" s="17">
        <v>2.3999999999999999</v>
      </c>
      <c r="L509" s="6" t="s">
        <v>100</v>
      </c>
      <c r="M509" s="19">
        <v>0.058500000000000003</v>
      </c>
      <c r="N509" s="8">
        <v>0.0385</v>
      </c>
      <c r="O509" s="7">
        <v>313681.48999999999</v>
      </c>
      <c r="P509" s="7">
        <v>95.379999999999995</v>
      </c>
      <c r="Q509" s="7">
        <v>0</v>
      </c>
      <c r="R509" s="7">
        <v>299.19</v>
      </c>
      <c r="S509" s="8">
        <v>0.0011999999999999999</v>
      </c>
      <c r="T509" s="8">
        <v>0.001</v>
      </c>
      <c r="U509" s="8">
        <v>0.00020000000000000001</v>
      </c>
      <c r="V509" s="52"/>
    </row>
    <row r="510" spans="1:22" ht="12.75">
      <c r="A510" s="52"/>
      <c r="B510" s="6" t="s">
        <v>841</v>
      </c>
      <c r="C510" s="17">
        <v>1142371</v>
      </c>
      <c r="D510" s="18" t="s">
        <v>200</v>
      </c>
      <c r="E510" s="6"/>
      <c r="F510" s="18">
        <v>1702</v>
      </c>
      <c r="G510" s="6" t="s">
        <v>532</v>
      </c>
      <c r="H510" s="6" t="s">
        <v>181</v>
      </c>
      <c r="I510" s="6" t="s">
        <v>99</v>
      </c>
      <c r="J510" s="6"/>
      <c r="K510" s="17">
        <v>1.44</v>
      </c>
      <c r="L510" s="6" t="s">
        <v>100</v>
      </c>
      <c r="M510" s="19">
        <v>0.043299999999999998</v>
      </c>
      <c r="N510" s="8">
        <v>0.045699999999999998</v>
      </c>
      <c r="O510" s="7">
        <v>515796.78999999998</v>
      </c>
      <c r="P510" s="7">
        <v>91</v>
      </c>
      <c r="Q510" s="7">
        <v>0</v>
      </c>
      <c r="R510" s="7">
        <v>469.38</v>
      </c>
      <c r="S510" s="8">
        <v>0.0015</v>
      </c>
      <c r="T510" s="8">
        <v>0.0015</v>
      </c>
      <c r="U510" s="8">
        <v>0.00029999999999999997</v>
      </c>
      <c r="V510" s="52"/>
    </row>
    <row r="511" spans="1:22" ht="12.75">
      <c r="A511" s="52"/>
      <c r="B511" s="6" t="s">
        <v>842</v>
      </c>
      <c r="C511" s="17">
        <v>1140078</v>
      </c>
      <c r="D511" s="18" t="s">
        <v>200</v>
      </c>
      <c r="E511" s="6"/>
      <c r="F511" s="18">
        <v>511491839</v>
      </c>
      <c r="G511" s="6" t="s">
        <v>374</v>
      </c>
      <c r="H511" s="6" t="s">
        <v>560</v>
      </c>
      <c r="I511" s="6" t="s">
        <v>310</v>
      </c>
      <c r="J511" s="6"/>
      <c r="K511" s="17">
        <v>1.3300000000000001</v>
      </c>
      <c r="L511" s="6" t="s">
        <v>100</v>
      </c>
      <c r="M511" s="19">
        <v>0.053499999999999999</v>
      </c>
      <c r="N511" s="8">
        <v>0.022800000000000001</v>
      </c>
      <c r="O511" s="7">
        <v>8572.2000000000007</v>
      </c>
      <c r="P511" s="7">
        <v>88.799999999999997</v>
      </c>
      <c r="Q511" s="7">
        <v>0</v>
      </c>
      <c r="R511" s="7">
        <v>7.6100000000000003</v>
      </c>
      <c r="S511" s="8">
        <v>0.00020000000000000001</v>
      </c>
      <c r="T511" s="8">
        <v>0</v>
      </c>
      <c r="U511" s="8">
        <v>0</v>
      </c>
      <c r="V511" s="52"/>
    </row>
    <row r="512" spans="1:22" ht="12.75">
      <c r="A512" s="52"/>
      <c r="B512" s="6" t="s">
        <v>843</v>
      </c>
      <c r="C512" s="17">
        <v>1142033</v>
      </c>
      <c r="D512" s="18" t="s">
        <v>200</v>
      </c>
      <c r="E512" s="6"/>
      <c r="F512" s="18">
        <v>1613</v>
      </c>
      <c r="G512" s="6" t="s">
        <v>374</v>
      </c>
      <c r="H512" s="6" t="s">
        <v>560</v>
      </c>
      <c r="I512" s="6" t="s">
        <v>310</v>
      </c>
      <c r="J512" s="6"/>
      <c r="K512" s="17">
        <v>1.97</v>
      </c>
      <c r="L512" s="6" t="s">
        <v>100</v>
      </c>
      <c r="M512" s="19">
        <v>0.056500000000000002</v>
      </c>
      <c r="N512" s="8">
        <v>0.037499999999999999</v>
      </c>
      <c r="O512" s="7">
        <v>133101.91</v>
      </c>
      <c r="P512" s="7">
        <v>94.560000000000002</v>
      </c>
      <c r="Q512" s="7">
        <v>0</v>
      </c>
      <c r="R512" s="7">
        <v>125.86</v>
      </c>
      <c r="S512" s="8">
        <v>0.001</v>
      </c>
      <c r="T512" s="8">
        <v>0.00040000000000000002</v>
      </c>
      <c r="U512" s="8">
        <v>0.00010000000000000001</v>
      </c>
      <c r="V512" s="52"/>
    </row>
    <row r="513" spans="1:22" ht="12.75">
      <c r="A513" s="52"/>
      <c r="B513" s="6" t="s">
        <v>844</v>
      </c>
      <c r="C513" s="17">
        <v>1139922</v>
      </c>
      <c r="D513" s="18" t="s">
        <v>200</v>
      </c>
      <c r="E513" s="6"/>
      <c r="F513" s="18">
        <v>511396046</v>
      </c>
      <c r="G513" s="6" t="s">
        <v>429</v>
      </c>
      <c r="H513" s="6" t="s">
        <v>189</v>
      </c>
      <c r="I513" s="6"/>
      <c r="J513" s="6"/>
      <c r="K513" s="17">
        <v>1.72</v>
      </c>
      <c r="L513" s="6" t="s">
        <v>100</v>
      </c>
      <c r="M513" s="19">
        <v>0.059499999999999997</v>
      </c>
      <c r="N513" s="8">
        <v>0.099299999999999999</v>
      </c>
      <c r="O513" s="7">
        <v>2546422.7400000002</v>
      </c>
      <c r="P513" s="7">
        <v>79.329999999999998</v>
      </c>
      <c r="Q513" s="7">
        <v>0</v>
      </c>
      <c r="R513" s="7">
        <v>2020.0799999999999</v>
      </c>
      <c r="S513" s="8">
        <v>0.0025999999999999999</v>
      </c>
      <c r="T513" s="8">
        <v>0.0064000000000000003</v>
      </c>
      <c r="U513" s="8">
        <v>0.0011999999999999999</v>
      </c>
      <c r="V513" s="52"/>
    </row>
    <row r="514" spans="1:22" ht="12.75">
      <c r="A514" s="52"/>
      <c r="B514" s="6" t="s">
        <v>845</v>
      </c>
      <c r="C514" s="17">
        <v>1140888</v>
      </c>
      <c r="D514" s="18" t="s">
        <v>200</v>
      </c>
      <c r="E514" s="6"/>
      <c r="F514" s="18">
        <v>511396046</v>
      </c>
      <c r="G514" s="6" t="s">
        <v>429</v>
      </c>
      <c r="H514" s="6" t="s">
        <v>189</v>
      </c>
      <c r="I514" s="6"/>
      <c r="J514" s="6"/>
      <c r="K514" s="17">
        <v>1.6599999999999999</v>
      </c>
      <c r="L514" s="6" t="s">
        <v>100</v>
      </c>
      <c r="M514" s="19">
        <v>0.055</v>
      </c>
      <c r="N514" s="8">
        <v>0.18049999999999999</v>
      </c>
      <c r="O514" s="7">
        <v>434074.08000000002</v>
      </c>
      <c r="P514" s="7">
        <v>74</v>
      </c>
      <c r="Q514" s="7">
        <v>0</v>
      </c>
      <c r="R514" s="7">
        <v>321.20999999999998</v>
      </c>
      <c r="S514" s="8">
        <v>0.0018</v>
      </c>
      <c r="T514" s="8">
        <v>0.001</v>
      </c>
      <c r="U514" s="8">
        <v>0.00020000000000000001</v>
      </c>
      <c r="V514" s="52"/>
    </row>
    <row r="515" spans="1:22" ht="12.75">
      <c r="A515" s="52"/>
      <c r="B515" s="6" t="s">
        <v>846</v>
      </c>
      <c r="C515" s="17">
        <v>1142488</v>
      </c>
      <c r="D515" s="18" t="s">
        <v>200</v>
      </c>
      <c r="E515" s="6"/>
      <c r="F515" s="18">
        <v>515060044</v>
      </c>
      <c r="G515" s="6" t="s">
        <v>763</v>
      </c>
      <c r="H515" s="6" t="s">
        <v>189</v>
      </c>
      <c r="I515" s="6"/>
      <c r="J515" s="6"/>
      <c r="K515" s="17">
        <v>0.89000000000000001</v>
      </c>
      <c r="L515" s="6" t="s">
        <v>100</v>
      </c>
      <c r="M515" s="19">
        <v>0.02</v>
      </c>
      <c r="N515" s="8">
        <v>0.034700000000000002</v>
      </c>
      <c r="O515" s="7">
        <v>1040055.46</v>
      </c>
      <c r="P515" s="7">
        <v>101.26000000000001</v>
      </c>
      <c r="Q515" s="7">
        <v>0</v>
      </c>
      <c r="R515" s="7">
        <v>1053.1600000000001</v>
      </c>
      <c r="S515" s="8">
        <v>0.0025000000000000001</v>
      </c>
      <c r="T515" s="8">
        <v>0.0033</v>
      </c>
      <c r="U515" s="8">
        <v>0.00059999999999999995</v>
      </c>
      <c r="V515" s="52"/>
    </row>
    <row r="516" spans="1:22" ht="12.75">
      <c r="A516" s="52"/>
      <c r="B516" s="13" t="s">
        <v>847</v>
      </c>
      <c r="C516" s="14"/>
      <c r="D516" s="21"/>
      <c r="E516" s="13"/>
      <c r="F516" s="13"/>
      <c r="G516" s="13"/>
      <c r="H516" s="13"/>
      <c r="I516" s="13"/>
      <c r="J516" s="13"/>
      <c r="K516" s="14">
        <v>0</v>
      </c>
      <c r="L516" s="13"/>
      <c r="N516" s="16">
        <v>0</v>
      </c>
      <c r="O516" s="15">
        <v>0</v>
      </c>
      <c r="R516" s="15">
        <v>0</v>
      </c>
      <c r="T516" s="16">
        <v>0</v>
      </c>
      <c r="U516" s="16">
        <v>0</v>
      </c>
      <c r="V516" s="52"/>
    </row>
    <row r="517" spans="1:22" ht="12.75">
      <c r="A517" s="52"/>
      <c r="B517" s="3" t="s">
        <v>190</v>
      </c>
      <c r="C517" s="12"/>
      <c r="D517" s="20"/>
      <c r="E517" s="3"/>
      <c r="F517" s="3"/>
      <c r="G517" s="3"/>
      <c r="H517" s="3"/>
      <c r="I517" s="3"/>
      <c r="J517" s="3"/>
      <c r="K517" s="12">
        <v>4.5800000000000001</v>
      </c>
      <c r="L517" s="3"/>
      <c r="N517" s="10">
        <v>0.046399999999999997</v>
      </c>
      <c r="O517" s="9">
        <v>30931268.260000002</v>
      </c>
      <c r="R517" s="9">
        <v>99535.039999999994</v>
      </c>
      <c r="T517" s="10">
        <v>0.31640000000000001</v>
      </c>
      <c r="U517" s="10">
        <v>0.060900000000000003</v>
      </c>
      <c r="V517" s="52"/>
    </row>
    <row r="518" spans="1:22" ht="12.75">
      <c r="A518" s="52"/>
      <c r="B518" s="13" t="s">
        <v>300</v>
      </c>
      <c r="C518" s="14"/>
      <c r="D518" s="21"/>
      <c r="E518" s="13"/>
      <c r="F518" s="13"/>
      <c r="G518" s="13"/>
      <c r="H518" s="13"/>
      <c r="I518" s="13"/>
      <c r="J518" s="13"/>
      <c r="K518" s="14">
        <v>4.29</v>
      </c>
      <c r="L518" s="13"/>
      <c r="N518" s="16">
        <v>0.042099999999999999</v>
      </c>
      <c r="O518" s="15">
        <v>3635019.1699999999</v>
      </c>
      <c r="R518" s="15">
        <v>11549.450000000001</v>
      </c>
      <c r="T518" s="16">
        <v>0.036700000000000003</v>
      </c>
      <c r="U518" s="16">
        <v>0.0071000000000000004</v>
      </c>
      <c r="V518" s="52"/>
    </row>
    <row r="519" spans="1:22" ht="12.75">
      <c r="A519" s="52"/>
      <c r="B519" s="6" t="s">
        <v>848</v>
      </c>
      <c r="C519" s="17" t="s">
        <v>849</v>
      </c>
      <c r="D519" s="18" t="s">
        <v>260</v>
      </c>
      <c r="E519" s="6" t="s">
        <v>850</v>
      </c>
      <c r="F519" s="18">
        <v>520000118</v>
      </c>
      <c r="G519" s="6" t="s">
        <v>297</v>
      </c>
      <c r="H519" s="6" t="s">
        <v>851</v>
      </c>
      <c r="I519" s="6" t="s">
        <v>286</v>
      </c>
      <c r="J519" s="6"/>
      <c r="K519" s="17">
        <v>4.2800000000000002</v>
      </c>
      <c r="L519" s="6" t="s">
        <v>44</v>
      </c>
      <c r="M519" s="19">
        <v>0.032599999999999997</v>
      </c>
      <c r="N519" s="8">
        <v>0.048300000000000003</v>
      </c>
      <c r="O519" s="7">
        <v>421355.57000000001</v>
      </c>
      <c r="P519" s="7">
        <v>94.120000000000005</v>
      </c>
      <c r="Q519" s="7">
        <v>0</v>
      </c>
      <c r="R519" s="7">
        <v>1259.54</v>
      </c>
      <c r="S519" s="8">
        <v>0.00040000000000000002</v>
      </c>
      <c r="T519" s="8">
        <v>0.0040000000000000001</v>
      </c>
      <c r="U519" s="8">
        <v>0.00080000000000000004</v>
      </c>
      <c r="V519" s="52"/>
    </row>
    <row r="520" spans="1:22" ht="12.75">
      <c r="A520" s="52"/>
      <c r="B520" s="6" t="s">
        <v>852</v>
      </c>
      <c r="C520" s="17" t="s">
        <v>853</v>
      </c>
      <c r="D520" s="18" t="s">
        <v>854</v>
      </c>
      <c r="E520" s="6" t="s">
        <v>850</v>
      </c>
      <c r="F520" s="18">
        <v>520000472</v>
      </c>
      <c r="G520" s="6" t="s">
        <v>855</v>
      </c>
      <c r="H520" s="6" t="s">
        <v>851</v>
      </c>
      <c r="I520" s="6" t="s">
        <v>286</v>
      </c>
      <c r="J520" s="6"/>
      <c r="K520" s="17">
        <v>1.1799999999999999</v>
      </c>
      <c r="L520" s="6" t="s">
        <v>44</v>
      </c>
      <c r="M520" s="19">
        <v>0.068750000000000006</v>
      </c>
      <c r="N520" s="8">
        <v>0.031399999999999997</v>
      </c>
      <c r="O520" s="7">
        <v>83488.429999999993</v>
      </c>
      <c r="P520" s="7">
        <v>106.37000000000001</v>
      </c>
      <c r="Q520" s="7">
        <v>0</v>
      </c>
      <c r="R520" s="7">
        <v>282.05000000000001</v>
      </c>
      <c r="S520" s="8">
        <v>0.00010000000000000001</v>
      </c>
      <c r="T520" s="8">
        <v>0.00089999999999999998</v>
      </c>
      <c r="U520" s="8">
        <v>0.00020000000000000001</v>
      </c>
      <c r="V520" s="52"/>
    </row>
    <row r="521" spans="1:22" ht="12.75">
      <c r="A521" s="52"/>
      <c r="B521" s="6" t="s">
        <v>856</v>
      </c>
      <c r="C521" s="17" t="s">
        <v>857</v>
      </c>
      <c r="D521" s="18" t="s">
        <v>260</v>
      </c>
      <c r="E521" s="6" t="s">
        <v>850</v>
      </c>
      <c r="F521" s="18">
        <v>520018078</v>
      </c>
      <c r="G521" s="6" t="s">
        <v>858</v>
      </c>
      <c r="H521" s="6" t="s">
        <v>851</v>
      </c>
      <c r="I521" s="6" t="s">
        <v>286</v>
      </c>
      <c r="J521" s="6"/>
      <c r="K521" s="17">
        <v>3.4900000000000002</v>
      </c>
      <c r="L521" s="6" t="s">
        <v>44</v>
      </c>
      <c r="M521" s="19">
        <v>0.032800000000000003</v>
      </c>
      <c r="N521" s="8">
        <v>0.0458</v>
      </c>
      <c r="O521" s="7">
        <v>34762.970000000001</v>
      </c>
      <c r="P521" s="7">
        <v>94.590000000000003</v>
      </c>
      <c r="Q521" s="7">
        <v>0</v>
      </c>
      <c r="R521" s="7">
        <v>104.43000000000001</v>
      </c>
      <c r="S521" s="8">
        <v>4.6350000000000002E-05</v>
      </c>
      <c r="T521" s="8">
        <v>0.00029999999999999997</v>
      </c>
      <c r="U521" s="8">
        <v>0.00010000000000000001</v>
      </c>
      <c r="V521" s="52"/>
    </row>
    <row r="522" spans="1:22" ht="12.75">
      <c r="A522" s="52"/>
      <c r="B522" s="6" t="s">
        <v>859</v>
      </c>
      <c r="C522" s="17" t="s">
        <v>860</v>
      </c>
      <c r="D522" s="18" t="s">
        <v>254</v>
      </c>
      <c r="E522" s="6" t="s">
        <v>850</v>
      </c>
      <c r="F522" s="18">
        <v>520027830</v>
      </c>
      <c r="G522" s="6" t="s">
        <v>861</v>
      </c>
      <c r="H522" s="6" t="s">
        <v>272</v>
      </c>
      <c r="I522" s="6" t="s">
        <v>286</v>
      </c>
      <c r="J522" s="6"/>
      <c r="K522" s="17">
        <v>10.449999999999999</v>
      </c>
      <c r="L522" s="6" t="s">
        <v>44</v>
      </c>
      <c r="M522" s="19">
        <v>0.063750000000000001</v>
      </c>
      <c r="N522" s="8">
        <v>0.053900000000000003</v>
      </c>
      <c r="O522" s="7">
        <v>76511.199999999997</v>
      </c>
      <c r="P522" s="7">
        <v>113.49</v>
      </c>
      <c r="Q522" s="7">
        <v>0</v>
      </c>
      <c r="R522" s="7">
        <v>275.79000000000002</v>
      </c>
      <c r="S522" s="8">
        <v>0.00010000000000000001</v>
      </c>
      <c r="T522" s="8">
        <v>0.00089999999999999998</v>
      </c>
      <c r="U522" s="8">
        <v>0.00020000000000000001</v>
      </c>
      <c r="V522" s="52"/>
    </row>
    <row r="523" spans="1:22" ht="12.75">
      <c r="A523" s="52"/>
      <c r="B523" s="6" t="s">
        <v>862</v>
      </c>
      <c r="C523" s="17" t="s">
        <v>863</v>
      </c>
      <c r="D523" s="18" t="s">
        <v>260</v>
      </c>
      <c r="E523" s="6" t="s">
        <v>850</v>
      </c>
      <c r="F523" s="18">
        <v>520000522</v>
      </c>
      <c r="G523" s="6" t="s">
        <v>297</v>
      </c>
      <c r="H523" s="6" t="s">
        <v>272</v>
      </c>
      <c r="I523" s="6" t="s">
        <v>286</v>
      </c>
      <c r="J523" s="6"/>
      <c r="K523" s="17">
        <v>3.6899999999999999</v>
      </c>
      <c r="L523" s="6" t="s">
        <v>44</v>
      </c>
      <c r="M523" s="19">
        <v>0.030800000000000001</v>
      </c>
      <c r="N523" s="8">
        <v>0.048300000000000003</v>
      </c>
      <c r="O523" s="7">
        <v>66876.830000000002</v>
      </c>
      <c r="P523" s="7">
        <v>93.319999999999993</v>
      </c>
      <c r="Q523" s="7">
        <v>0</v>
      </c>
      <c r="R523" s="7">
        <v>198.21000000000001</v>
      </c>
      <c r="S523" s="8">
        <v>0.00010000000000000001</v>
      </c>
      <c r="T523" s="8">
        <v>0.00059999999999999995</v>
      </c>
      <c r="U523" s="8">
        <v>0.00010000000000000001</v>
      </c>
      <c r="V523" s="52"/>
    </row>
    <row r="524" spans="1:22" ht="12.75">
      <c r="A524" s="52"/>
      <c r="B524" s="6" t="s">
        <v>864</v>
      </c>
      <c r="C524" s="17" t="s">
        <v>865</v>
      </c>
      <c r="D524" s="18" t="s">
        <v>260</v>
      </c>
      <c r="E524" s="6" t="s">
        <v>850</v>
      </c>
      <c r="F524" s="18">
        <v>511235434</v>
      </c>
      <c r="G524" s="6" t="s">
        <v>866</v>
      </c>
      <c r="H524" s="6" t="s">
        <v>285</v>
      </c>
      <c r="I524" s="6" t="s">
        <v>286</v>
      </c>
      <c r="J524" s="6"/>
      <c r="K524" s="17">
        <v>4.5899999999999999</v>
      </c>
      <c r="L524" s="6" t="s">
        <v>44</v>
      </c>
      <c r="M524" s="19">
        <v>0</v>
      </c>
      <c r="N524" s="8">
        <v>0.0263</v>
      </c>
      <c r="O524" s="7">
        <v>98570.039999999994</v>
      </c>
      <c r="P524" s="7">
        <v>89.390000000000001</v>
      </c>
      <c r="Q524" s="7">
        <v>0</v>
      </c>
      <c r="R524" s="7">
        <v>279.83999999999997</v>
      </c>
      <c r="S524" s="8">
        <v>0.00050000000000000001</v>
      </c>
      <c r="T524" s="8">
        <v>0.00089999999999999998</v>
      </c>
      <c r="U524" s="8">
        <v>0.00020000000000000001</v>
      </c>
      <c r="V524" s="52"/>
    </row>
    <row r="525" spans="1:22" ht="12.75">
      <c r="A525" s="52"/>
      <c r="B525" s="6" t="s">
        <v>864</v>
      </c>
      <c r="C525" s="17" t="s">
        <v>865</v>
      </c>
      <c r="D525" s="18" t="s">
        <v>260</v>
      </c>
      <c r="E525" s="6" t="s">
        <v>850</v>
      </c>
      <c r="F525" s="18">
        <v>511235434</v>
      </c>
      <c r="G525" s="6" t="s">
        <v>866</v>
      </c>
      <c r="H525" s="6" t="s">
        <v>285</v>
      </c>
      <c r="I525" s="6" t="s">
        <v>286</v>
      </c>
      <c r="J525" s="6"/>
      <c r="K525" s="17">
        <v>4.5899999999999999</v>
      </c>
      <c r="L525" s="6" t="s">
        <v>44</v>
      </c>
      <c r="M525" s="19">
        <v>0</v>
      </c>
      <c r="N525" s="8">
        <v>0.0263</v>
      </c>
      <c r="O525" s="7">
        <v>35265.480000000003</v>
      </c>
      <c r="P525" s="7">
        <v>89.390000000000001</v>
      </c>
      <c r="Q525" s="7">
        <v>0</v>
      </c>
      <c r="R525" s="7">
        <v>100.12000000000001</v>
      </c>
      <c r="S525" s="8">
        <v>0.00020000000000000001</v>
      </c>
      <c r="T525" s="8">
        <v>0.00029999999999999997</v>
      </c>
      <c r="U525" s="8">
        <v>0.00010000000000000001</v>
      </c>
      <c r="V525" s="52"/>
    </row>
    <row r="526" spans="1:22" ht="12.75">
      <c r="A526" s="52"/>
      <c r="B526" s="6" t="s">
        <v>867</v>
      </c>
      <c r="C526" s="17" t="s">
        <v>868</v>
      </c>
      <c r="D526" s="18" t="s">
        <v>260</v>
      </c>
      <c r="E526" s="6" t="s">
        <v>850</v>
      </c>
      <c r="F526" s="18">
        <v>560033185</v>
      </c>
      <c r="G526" s="6" t="s">
        <v>869</v>
      </c>
      <c r="H526" s="6" t="s">
        <v>870</v>
      </c>
      <c r="I526" s="6" t="s">
        <v>251</v>
      </c>
      <c r="J526" s="6"/>
      <c r="K526" s="17">
        <v>1.8700000000000001</v>
      </c>
      <c r="L526" s="6" t="s">
        <v>44</v>
      </c>
      <c r="M526" s="19">
        <v>0.044999999999999998</v>
      </c>
      <c r="N526" s="8">
        <v>0.048300000000000003</v>
      </c>
      <c r="O526" s="7">
        <v>74906.070000000007</v>
      </c>
      <c r="P526" s="7">
        <v>99.370000000000005</v>
      </c>
      <c r="Q526" s="7">
        <v>0</v>
      </c>
      <c r="R526" s="7">
        <v>236.40000000000001</v>
      </c>
      <c r="S526" s="8">
        <v>0.00010000000000000001</v>
      </c>
      <c r="T526" s="8">
        <v>0.00080000000000000004</v>
      </c>
      <c r="U526" s="8">
        <v>0.00010000000000000001</v>
      </c>
      <c r="V526" s="52"/>
    </row>
    <row r="527" spans="1:22" ht="12.75">
      <c r="A527" s="52"/>
      <c r="B527" s="6" t="s">
        <v>871</v>
      </c>
      <c r="C527" s="17" t="s">
        <v>872</v>
      </c>
      <c r="D527" s="18" t="s">
        <v>260</v>
      </c>
      <c r="E527" s="6" t="s">
        <v>850</v>
      </c>
      <c r="F527" s="18">
        <v>560033185</v>
      </c>
      <c r="G527" s="6" t="s">
        <v>869</v>
      </c>
      <c r="H527" s="6" t="s">
        <v>870</v>
      </c>
      <c r="I527" s="6" t="s">
        <v>251</v>
      </c>
      <c r="J527" s="6"/>
      <c r="K527" s="17">
        <v>3.5499999999999998</v>
      </c>
      <c r="L527" s="6" t="s">
        <v>44</v>
      </c>
      <c r="M527" s="19">
        <v>0.048800000000000003</v>
      </c>
      <c r="N527" s="8">
        <v>0.057799999999999997</v>
      </c>
      <c r="O527" s="7">
        <v>79590.960000000006</v>
      </c>
      <c r="P527" s="7">
        <v>97.359999999999999</v>
      </c>
      <c r="Q527" s="7">
        <v>0</v>
      </c>
      <c r="R527" s="7">
        <v>246.11000000000001</v>
      </c>
      <c r="S527" s="8">
        <v>0.00010000000000000001</v>
      </c>
      <c r="T527" s="8">
        <v>0.00080000000000000004</v>
      </c>
      <c r="U527" s="8">
        <v>0.00020000000000000001</v>
      </c>
      <c r="V527" s="52"/>
    </row>
    <row r="528" spans="1:22" ht="12.75">
      <c r="A528" s="52"/>
      <c r="B528" s="6" t="s">
        <v>873</v>
      </c>
      <c r="C528" s="17" t="s">
        <v>868</v>
      </c>
      <c r="D528" s="18" t="s">
        <v>254</v>
      </c>
      <c r="E528" s="6" t="s">
        <v>850</v>
      </c>
      <c r="F528" s="18">
        <v>1762</v>
      </c>
      <c r="G528" s="6" t="s">
        <v>869</v>
      </c>
      <c r="H528" s="6" t="s">
        <v>285</v>
      </c>
      <c r="I528" s="6" t="s">
        <v>286</v>
      </c>
      <c r="J528" s="6"/>
      <c r="K528" s="17">
        <v>1.9299999999999999</v>
      </c>
      <c r="L528" s="6" t="s">
        <v>44</v>
      </c>
      <c r="M528" s="19">
        <v>0.044999999999999998</v>
      </c>
      <c r="N528" s="8">
        <v>0.049299999999999997</v>
      </c>
      <c r="O528" s="7">
        <v>12047.56</v>
      </c>
      <c r="P528" s="7">
        <v>99.299999999999997</v>
      </c>
      <c r="Q528" s="7">
        <v>0</v>
      </c>
      <c r="R528" s="7">
        <v>37.990000000000002</v>
      </c>
      <c r="S528" s="8">
        <v>1.9279999999999998E-05</v>
      </c>
      <c r="T528" s="8">
        <v>0.00010000000000000001</v>
      </c>
      <c r="U528" s="8">
        <v>0</v>
      </c>
      <c r="V528" s="52"/>
    </row>
    <row r="529" spans="1:22" ht="12.75">
      <c r="A529" s="52"/>
      <c r="B529" s="6" t="s">
        <v>874</v>
      </c>
      <c r="C529" s="17" t="s">
        <v>872</v>
      </c>
      <c r="D529" s="18" t="s">
        <v>254</v>
      </c>
      <c r="E529" s="6" t="s">
        <v>850</v>
      </c>
      <c r="F529" s="18">
        <v>1762</v>
      </c>
      <c r="G529" s="6" t="s">
        <v>869</v>
      </c>
      <c r="H529" s="6" t="s">
        <v>285</v>
      </c>
      <c r="I529" s="6" t="s">
        <v>286</v>
      </c>
      <c r="J529" s="6"/>
      <c r="K529" s="17">
        <v>3.6800000000000002</v>
      </c>
      <c r="L529" s="6" t="s">
        <v>44</v>
      </c>
      <c r="M529" s="19">
        <v>0.048750000000000002</v>
      </c>
      <c r="N529" s="8">
        <v>0.057000000000000002</v>
      </c>
      <c r="O529" s="7">
        <v>10032.48</v>
      </c>
      <c r="P529" s="7">
        <v>97.359999999999999</v>
      </c>
      <c r="Q529" s="7">
        <v>0</v>
      </c>
      <c r="R529" s="7">
        <v>31.02</v>
      </c>
      <c r="S529" s="8">
        <v>1.605E-05</v>
      </c>
      <c r="T529" s="8">
        <v>0.00010000000000000001</v>
      </c>
      <c r="U529" s="8">
        <v>0</v>
      </c>
      <c r="V529" s="52"/>
    </row>
    <row r="530" spans="1:22" ht="12.75">
      <c r="A530" s="52"/>
      <c r="B530" s="6" t="s">
        <v>875</v>
      </c>
      <c r="C530" s="17" t="s">
        <v>876</v>
      </c>
      <c r="D530" s="18" t="s">
        <v>260</v>
      </c>
      <c r="E530" s="6" t="s">
        <v>850</v>
      </c>
      <c r="F530" s="18">
        <v>560033185</v>
      </c>
      <c r="G530" s="6" t="s">
        <v>869</v>
      </c>
      <c r="H530" s="6" t="s">
        <v>870</v>
      </c>
      <c r="I530" s="6" t="s">
        <v>251</v>
      </c>
      <c r="J530" s="6"/>
      <c r="K530" s="17">
        <v>5.0199999999999996</v>
      </c>
      <c r="L530" s="6" t="s">
        <v>44</v>
      </c>
      <c r="M530" s="19">
        <v>0.053800000000000001</v>
      </c>
      <c r="N530" s="8">
        <v>0.058500000000000003</v>
      </c>
      <c r="O530" s="7">
        <v>300854.85999999999</v>
      </c>
      <c r="P530" s="7">
        <v>96.950000000000003</v>
      </c>
      <c r="Q530" s="7">
        <v>0</v>
      </c>
      <c r="R530" s="7">
        <v>926.37</v>
      </c>
      <c r="S530" s="8">
        <v>0.00050000000000000001</v>
      </c>
      <c r="T530" s="8">
        <v>0.0028999999999999998</v>
      </c>
      <c r="U530" s="8">
        <v>0.00059999999999999995</v>
      </c>
      <c r="V530" s="52"/>
    </row>
    <row r="531" spans="1:22" ht="12.75">
      <c r="A531" s="52"/>
      <c r="B531" s="6" t="s">
        <v>877</v>
      </c>
      <c r="C531" s="17" t="s">
        <v>878</v>
      </c>
      <c r="D531" s="18" t="s">
        <v>260</v>
      </c>
      <c r="E531" s="6" t="s">
        <v>850</v>
      </c>
      <c r="F531" s="18">
        <v>560033185</v>
      </c>
      <c r="G531" s="6" t="s">
        <v>869</v>
      </c>
      <c r="H531" s="6" t="s">
        <v>870</v>
      </c>
      <c r="I531" s="6" t="s">
        <v>251</v>
      </c>
      <c r="J531" s="6"/>
      <c r="K531" s="17">
        <v>6.8300000000000001</v>
      </c>
      <c r="L531" s="6" t="s">
        <v>44</v>
      </c>
      <c r="M531" s="19">
        <v>0.058799999999999998</v>
      </c>
      <c r="N531" s="8">
        <v>0.064600000000000005</v>
      </c>
      <c r="O531" s="7">
        <v>298197.07000000001</v>
      </c>
      <c r="P531" s="7">
        <v>95.989999999999995</v>
      </c>
      <c r="Q531" s="7">
        <v>0</v>
      </c>
      <c r="R531" s="7">
        <v>909.10000000000002</v>
      </c>
      <c r="S531" s="8">
        <v>0.00050000000000000001</v>
      </c>
      <c r="T531" s="8">
        <v>0.0028999999999999998</v>
      </c>
      <c r="U531" s="8">
        <v>0.00059999999999999995</v>
      </c>
      <c r="V531" s="52"/>
    </row>
    <row r="532" spans="1:22" ht="12.75">
      <c r="A532" s="52"/>
      <c r="B532" s="6" t="s">
        <v>879</v>
      </c>
      <c r="C532" s="17" t="s">
        <v>876</v>
      </c>
      <c r="D532" s="18" t="s">
        <v>254</v>
      </c>
      <c r="E532" s="6" t="s">
        <v>850</v>
      </c>
      <c r="F532" s="18">
        <v>1762</v>
      </c>
      <c r="G532" s="6" t="s">
        <v>869</v>
      </c>
      <c r="H532" s="6" t="s">
        <v>285</v>
      </c>
      <c r="I532" s="6" t="s">
        <v>286</v>
      </c>
      <c r="J532" s="6"/>
      <c r="K532" s="17">
        <v>5.1900000000000004</v>
      </c>
      <c r="L532" s="6" t="s">
        <v>44</v>
      </c>
      <c r="M532" s="19">
        <v>0.053749999999999999</v>
      </c>
      <c r="N532" s="8">
        <v>0.0608</v>
      </c>
      <c r="O532" s="7">
        <v>32637.639999999999</v>
      </c>
      <c r="P532" s="7">
        <v>96.950000000000003</v>
      </c>
      <c r="Q532" s="7">
        <v>0</v>
      </c>
      <c r="R532" s="7">
        <v>100.5</v>
      </c>
      <c r="S532" s="8">
        <v>0.00010000000000000001</v>
      </c>
      <c r="T532" s="8">
        <v>0.00029999999999999997</v>
      </c>
      <c r="U532" s="8">
        <v>0.00010000000000000001</v>
      </c>
      <c r="V532" s="52"/>
    </row>
    <row r="533" spans="1:22" ht="12.75">
      <c r="A533" s="52"/>
      <c r="B533" s="6" t="s">
        <v>880</v>
      </c>
      <c r="C533" s="17" t="s">
        <v>878</v>
      </c>
      <c r="D533" s="18" t="s">
        <v>254</v>
      </c>
      <c r="E533" s="6" t="s">
        <v>850</v>
      </c>
      <c r="F533" s="18">
        <v>1762</v>
      </c>
      <c r="G533" s="6" t="s">
        <v>869</v>
      </c>
      <c r="H533" s="6" t="s">
        <v>285</v>
      </c>
      <c r="I533" s="6" t="s">
        <v>286</v>
      </c>
      <c r="J533" s="6"/>
      <c r="K533" s="17">
        <v>7.0700000000000003</v>
      </c>
      <c r="L533" s="6" t="s">
        <v>44</v>
      </c>
      <c r="M533" s="19">
        <v>0.058749999999999997</v>
      </c>
      <c r="N533" s="8">
        <v>0.065799999999999997</v>
      </c>
      <c r="O533" s="7">
        <v>43872.18</v>
      </c>
      <c r="P533" s="7">
        <v>95.989999999999995</v>
      </c>
      <c r="Q533" s="7">
        <v>0</v>
      </c>
      <c r="R533" s="7">
        <v>133.75</v>
      </c>
      <c r="S533" s="8">
        <v>0.00010000000000000001</v>
      </c>
      <c r="T533" s="8">
        <v>0.00040000000000000002</v>
      </c>
      <c r="U533" s="8">
        <v>0.00010000000000000001</v>
      </c>
      <c r="V533" s="52"/>
    </row>
    <row r="534" spans="1:22" ht="12.75">
      <c r="A534" s="52"/>
      <c r="B534" s="6" t="s">
        <v>881</v>
      </c>
      <c r="C534" s="17" t="s">
        <v>882</v>
      </c>
      <c r="D534" s="18" t="s">
        <v>260</v>
      </c>
      <c r="E534" s="6" t="s">
        <v>850</v>
      </c>
      <c r="F534" s="18">
        <v>515538759</v>
      </c>
      <c r="G534" s="6" t="s">
        <v>869</v>
      </c>
      <c r="H534" s="6" t="s">
        <v>870</v>
      </c>
      <c r="I534" s="6" t="s">
        <v>251</v>
      </c>
      <c r="J534" s="6"/>
      <c r="K534" s="17">
        <v>0.93000000000000005</v>
      </c>
      <c r="L534" s="6" t="s">
        <v>44</v>
      </c>
      <c r="M534" s="19">
        <v>0.057500000000000002</v>
      </c>
      <c r="N534" s="8">
        <v>0.044200000000000003</v>
      </c>
      <c r="O534" s="7">
        <v>28799.259999999998</v>
      </c>
      <c r="P534" s="7">
        <v>103.2</v>
      </c>
      <c r="Q534" s="7">
        <v>0</v>
      </c>
      <c r="R534" s="7">
        <v>94.390000000000001</v>
      </c>
      <c r="S534" s="8">
        <v>0.00010000000000000001</v>
      </c>
      <c r="T534" s="8">
        <v>0.00029999999999999997</v>
      </c>
      <c r="U534" s="8">
        <v>0.00010000000000000001</v>
      </c>
      <c r="V534" s="52"/>
    </row>
    <row r="535" spans="1:22" ht="12.75">
      <c r="A535" s="52"/>
      <c r="B535" s="6" t="s">
        <v>883</v>
      </c>
      <c r="C535" s="17" t="s">
        <v>884</v>
      </c>
      <c r="D535" s="18" t="s">
        <v>260</v>
      </c>
      <c r="E535" s="6" t="s">
        <v>850</v>
      </c>
      <c r="F535" s="18">
        <v>515538759</v>
      </c>
      <c r="G535" s="6" t="s">
        <v>869</v>
      </c>
      <c r="H535" s="6" t="s">
        <v>870</v>
      </c>
      <c r="I535" s="6" t="s">
        <v>251</v>
      </c>
      <c r="J535" s="6"/>
      <c r="K535" s="17">
        <v>2.6499999999999999</v>
      </c>
      <c r="L535" s="6" t="s">
        <v>44</v>
      </c>
      <c r="M535" s="19">
        <v>0.0613</v>
      </c>
      <c r="N535" s="8">
        <v>0.054100000000000002</v>
      </c>
      <c r="O535" s="7">
        <v>47605.019999999997</v>
      </c>
      <c r="P535" s="7">
        <v>103.79000000000001</v>
      </c>
      <c r="Q535" s="7">
        <v>0</v>
      </c>
      <c r="R535" s="7">
        <v>156.91999999999999</v>
      </c>
      <c r="S535" s="8">
        <v>0.00010000000000000001</v>
      </c>
      <c r="T535" s="8">
        <v>0.00050000000000000001</v>
      </c>
      <c r="U535" s="8">
        <v>0.00010000000000000001</v>
      </c>
      <c r="V535" s="52"/>
    </row>
    <row r="536" spans="1:22" ht="12.75">
      <c r="A536" s="52"/>
      <c r="B536" s="6" t="s">
        <v>885</v>
      </c>
      <c r="C536" s="17" t="s">
        <v>886</v>
      </c>
      <c r="D536" s="18" t="s">
        <v>249</v>
      </c>
      <c r="E536" s="6" t="s">
        <v>850</v>
      </c>
      <c r="F536" s="18">
        <v>520013954</v>
      </c>
      <c r="G536" s="6" t="s">
        <v>887</v>
      </c>
      <c r="H536" s="6" t="s">
        <v>285</v>
      </c>
      <c r="I536" s="6" t="s">
        <v>286</v>
      </c>
      <c r="J536" s="6"/>
      <c r="K536" s="17">
        <v>6.3600000000000003</v>
      </c>
      <c r="L536" s="6" t="s">
        <v>49</v>
      </c>
      <c r="M536" s="19">
        <v>0.043799999999999999</v>
      </c>
      <c r="N536" s="8">
        <v>0.054600000000000003</v>
      </c>
      <c r="O536" s="7">
        <v>682173.04000000004</v>
      </c>
      <c r="P536" s="7">
        <v>94.909999999999997</v>
      </c>
      <c r="Q536" s="7">
        <v>0</v>
      </c>
      <c r="R536" s="7">
        <v>2281.3600000000001</v>
      </c>
      <c r="S536" s="8">
        <v>0.00050000000000000001</v>
      </c>
      <c r="T536" s="8">
        <v>0.0073000000000000001</v>
      </c>
      <c r="U536" s="8">
        <v>0.0014</v>
      </c>
      <c r="V536" s="52"/>
    </row>
    <row r="537" spans="1:22" ht="12.75">
      <c r="A537" s="52"/>
      <c r="B537" s="6" t="s">
        <v>888</v>
      </c>
      <c r="C537" s="17" t="s">
        <v>889</v>
      </c>
      <c r="D537" s="18" t="s">
        <v>260</v>
      </c>
      <c r="E537" s="6" t="s">
        <v>850</v>
      </c>
      <c r="F537" s="18">
        <v>520013954</v>
      </c>
      <c r="G537" s="6" t="s">
        <v>887</v>
      </c>
      <c r="H537" s="6" t="s">
        <v>285</v>
      </c>
      <c r="I537" s="6" t="s">
        <v>286</v>
      </c>
      <c r="J537" s="6"/>
      <c r="K537" s="17">
        <v>4.3499999999999996</v>
      </c>
      <c r="L537" s="6" t="s">
        <v>44</v>
      </c>
      <c r="M537" s="19">
        <v>0.047500000000000001</v>
      </c>
      <c r="N537" s="8">
        <v>0.056000000000000001</v>
      </c>
      <c r="O537" s="7">
        <v>107009.76</v>
      </c>
      <c r="P537" s="7">
        <v>98.180000000000007</v>
      </c>
      <c r="Q537" s="7">
        <v>0</v>
      </c>
      <c r="R537" s="7">
        <v>333.68000000000001</v>
      </c>
      <c r="S537" s="8">
        <v>0.00010000000000000001</v>
      </c>
      <c r="T537" s="8">
        <v>0.0011000000000000001</v>
      </c>
      <c r="U537" s="8">
        <v>0.00020000000000000001</v>
      </c>
      <c r="V537" s="52"/>
    </row>
    <row r="538" spans="1:22" ht="12.75">
      <c r="A538" s="52"/>
      <c r="B538" s="6" t="s">
        <v>890</v>
      </c>
      <c r="C538" s="17" t="s">
        <v>891</v>
      </c>
      <c r="D538" s="18" t="s">
        <v>260</v>
      </c>
      <c r="E538" s="6" t="s">
        <v>850</v>
      </c>
      <c r="F538" s="6"/>
      <c r="G538" s="6" t="s">
        <v>869</v>
      </c>
      <c r="H538" s="6" t="s">
        <v>892</v>
      </c>
      <c r="I538" s="6" t="s">
        <v>286</v>
      </c>
      <c r="J538" s="6"/>
      <c r="K538" s="17">
        <v>1.3600000000000001</v>
      </c>
      <c r="L538" s="6" t="s">
        <v>44</v>
      </c>
      <c r="M538" s="19">
        <v>0.074899999999999994</v>
      </c>
      <c r="N538" s="8">
        <v>0.060900000000000003</v>
      </c>
      <c r="O538" s="7">
        <v>434665.02000000002</v>
      </c>
      <c r="P538" s="7">
        <v>104.11</v>
      </c>
      <c r="Q538" s="7">
        <v>0</v>
      </c>
      <c r="R538" s="7">
        <v>1437.23</v>
      </c>
      <c r="S538" s="8">
        <v>0.0023999999999999998</v>
      </c>
      <c r="T538" s="8">
        <v>0.0045999999999999999</v>
      </c>
      <c r="U538" s="8">
        <v>0.00089999999999999998</v>
      </c>
      <c r="V538" s="52"/>
    </row>
    <row r="539" spans="1:22" ht="12.75">
      <c r="A539" s="52"/>
      <c r="B539" s="6" t="s">
        <v>893</v>
      </c>
      <c r="C539" s="17" t="s">
        <v>894</v>
      </c>
      <c r="D539" s="18" t="s">
        <v>260</v>
      </c>
      <c r="E539" s="6" t="s">
        <v>850</v>
      </c>
      <c r="F539" s="18">
        <v>520036872</v>
      </c>
      <c r="G539" s="6" t="s">
        <v>895</v>
      </c>
      <c r="H539" s="6" t="s">
        <v>189</v>
      </c>
      <c r="I539" s="6"/>
      <c r="J539" s="6"/>
      <c r="K539" s="17">
        <v>3.4700000000000002</v>
      </c>
      <c r="L539" s="6" t="s">
        <v>44</v>
      </c>
      <c r="M539" s="19">
        <v>0</v>
      </c>
      <c r="N539" s="8">
        <v>-0.018100000000000002</v>
      </c>
      <c r="O539" s="7">
        <v>147380.78</v>
      </c>
      <c r="P539" s="7">
        <v>105.67</v>
      </c>
      <c r="Q539" s="7">
        <v>0</v>
      </c>
      <c r="R539" s="7">
        <v>494.62</v>
      </c>
      <c r="S539" s="8">
        <v>0.00029999999999999997</v>
      </c>
      <c r="T539" s="8">
        <v>0.0016000000000000001</v>
      </c>
      <c r="U539" s="8">
        <v>0.00029999999999999997</v>
      </c>
      <c r="V539" s="52"/>
    </row>
    <row r="540" spans="1:22" ht="12.75">
      <c r="A540" s="52"/>
      <c r="B540" s="6" t="s">
        <v>896</v>
      </c>
      <c r="C540" s="17" t="s">
        <v>897</v>
      </c>
      <c r="D540" s="18" t="s">
        <v>260</v>
      </c>
      <c r="E540" s="6" t="s">
        <v>850</v>
      </c>
      <c r="F540" s="18">
        <v>511812463</v>
      </c>
      <c r="G540" s="6" t="s">
        <v>898</v>
      </c>
      <c r="H540" s="6" t="s">
        <v>189</v>
      </c>
      <c r="I540" s="6"/>
      <c r="J540" s="6"/>
      <c r="K540" s="17">
        <v>5.5199999999999996</v>
      </c>
      <c r="L540" s="6" t="s">
        <v>44</v>
      </c>
      <c r="M540" s="19">
        <v>0</v>
      </c>
      <c r="N540" s="8">
        <v>-0.1026</v>
      </c>
      <c r="O540" s="7">
        <v>31264.869999999999</v>
      </c>
      <c r="P540" s="7">
        <v>156.16999999999999</v>
      </c>
      <c r="Q540" s="7">
        <v>0</v>
      </c>
      <c r="R540" s="7">
        <v>155.06999999999999</v>
      </c>
      <c r="S540" s="8">
        <v>0.00020000000000000001</v>
      </c>
      <c r="T540" s="8">
        <v>0.00050000000000000001</v>
      </c>
      <c r="U540" s="8">
        <v>0.00010000000000000001</v>
      </c>
      <c r="V540" s="52"/>
    </row>
    <row r="541" spans="1:22" ht="12.75">
      <c r="A541" s="52"/>
      <c r="B541" s="6" t="s">
        <v>899</v>
      </c>
      <c r="C541" s="17" t="s">
        <v>900</v>
      </c>
      <c r="D541" s="18" t="s">
        <v>260</v>
      </c>
      <c r="E541" s="6" t="s">
        <v>850</v>
      </c>
      <c r="F541" s="6"/>
      <c r="G541" s="6" t="s">
        <v>901</v>
      </c>
      <c r="H541" s="6" t="s">
        <v>189</v>
      </c>
      <c r="I541" s="6"/>
      <c r="J541" s="6"/>
      <c r="K541" s="17">
        <v>3.29</v>
      </c>
      <c r="L541" s="6" t="s">
        <v>44</v>
      </c>
      <c r="M541" s="19">
        <v>0</v>
      </c>
      <c r="N541" s="8">
        <v>0.0402</v>
      </c>
      <c r="O541" s="7">
        <v>257434.85000000001</v>
      </c>
      <c r="P541" s="7">
        <v>87.379999999999995</v>
      </c>
      <c r="Q541" s="7">
        <v>0</v>
      </c>
      <c r="R541" s="7">
        <v>714.42999999999995</v>
      </c>
      <c r="S541" s="8">
        <v>0.00040000000000000002</v>
      </c>
      <c r="T541" s="8">
        <v>0.0023</v>
      </c>
      <c r="U541" s="8">
        <v>0.00040000000000000002</v>
      </c>
      <c r="V541" s="52"/>
    </row>
    <row r="542" spans="1:22" ht="12.75">
      <c r="A542" s="52"/>
      <c r="B542" s="6" t="s">
        <v>902</v>
      </c>
      <c r="C542" s="17" t="s">
        <v>903</v>
      </c>
      <c r="D542" s="18" t="s">
        <v>260</v>
      </c>
      <c r="E542" s="6" t="s">
        <v>850</v>
      </c>
      <c r="F542" s="18">
        <v>999999999</v>
      </c>
      <c r="G542" s="6" t="s">
        <v>901</v>
      </c>
      <c r="H542" s="6" t="s">
        <v>189</v>
      </c>
      <c r="I542" s="6"/>
      <c r="J542" s="6"/>
      <c r="K542" s="17">
        <v>1.25</v>
      </c>
      <c r="L542" s="6" t="s">
        <v>44</v>
      </c>
      <c r="M542" s="19">
        <v>0</v>
      </c>
      <c r="N542" s="8">
        <v>-0.035999999999999997</v>
      </c>
      <c r="O542" s="7">
        <v>200981.37</v>
      </c>
      <c r="P542" s="7">
        <v>104.24</v>
      </c>
      <c r="Q542" s="7">
        <v>0</v>
      </c>
      <c r="R542" s="7">
        <v>665.38</v>
      </c>
      <c r="S542" s="8">
        <v>0.00059999999999999995</v>
      </c>
      <c r="T542" s="8">
        <v>0.0020999999999999999</v>
      </c>
      <c r="U542" s="8">
        <v>0.00040000000000000002</v>
      </c>
      <c r="V542" s="52"/>
    </row>
    <row r="543" spans="1:22" ht="12.75">
      <c r="A543" s="52"/>
      <c r="B543" s="6" t="s">
        <v>904</v>
      </c>
      <c r="C543" s="17" t="s">
        <v>903</v>
      </c>
      <c r="D543" s="18" t="s">
        <v>260</v>
      </c>
      <c r="E543" s="6" t="s">
        <v>850</v>
      </c>
      <c r="F543" s="6"/>
      <c r="G543" s="6" t="s">
        <v>901</v>
      </c>
      <c r="H543" s="6" t="s">
        <v>189</v>
      </c>
      <c r="I543" s="6"/>
      <c r="J543" s="6"/>
      <c r="K543" s="17">
        <v>1.25</v>
      </c>
      <c r="L543" s="6" t="s">
        <v>44</v>
      </c>
      <c r="M543" s="19">
        <v>0</v>
      </c>
      <c r="N543" s="8">
        <v>-0.035999999999999997</v>
      </c>
      <c r="O543" s="7">
        <v>28735.869999999999</v>
      </c>
      <c r="P543" s="7">
        <v>104.24</v>
      </c>
      <c r="Q543" s="7">
        <v>0</v>
      </c>
      <c r="R543" s="7">
        <v>95.129999999999995</v>
      </c>
      <c r="S543" s="8">
        <v>0.00010000000000000001</v>
      </c>
      <c r="T543" s="8">
        <v>0.00029999999999999997</v>
      </c>
      <c r="U543" s="8">
        <v>0.00010000000000000001</v>
      </c>
      <c r="V543" s="52"/>
    </row>
    <row r="544" spans="1:22" ht="12.75">
      <c r="A544" s="52"/>
      <c r="B544" s="13" t="s">
        <v>301</v>
      </c>
      <c r="C544" s="14"/>
      <c r="D544" s="21"/>
      <c r="E544" s="13"/>
      <c r="F544" s="13"/>
      <c r="G544" s="13"/>
      <c r="H544" s="13"/>
      <c r="I544" s="13"/>
      <c r="J544" s="13"/>
      <c r="K544" s="14">
        <v>4.6200000000000001</v>
      </c>
      <c r="L544" s="13"/>
      <c r="N544" s="16">
        <v>0.046899999999999997</v>
      </c>
      <c r="O544" s="15">
        <v>27296249.079999998</v>
      </c>
      <c r="R544" s="15">
        <v>87985.589999999997</v>
      </c>
      <c r="T544" s="16">
        <v>0.2797</v>
      </c>
      <c r="U544" s="16">
        <v>0.053900000000000003</v>
      </c>
      <c r="V544" s="52"/>
    </row>
    <row r="545" spans="1:22" ht="12.75">
      <c r="A545" s="52"/>
      <c r="B545" s="6" t="s">
        <v>905</v>
      </c>
      <c r="C545" s="17" t="s">
        <v>906</v>
      </c>
      <c r="D545" s="18" t="s">
        <v>271</v>
      </c>
      <c r="E545" s="6" t="s">
        <v>850</v>
      </c>
      <c r="F545" s="6"/>
      <c r="G545" s="6" t="s">
        <v>869</v>
      </c>
      <c r="H545" s="6" t="s">
        <v>907</v>
      </c>
      <c r="I545" s="6" t="s">
        <v>251</v>
      </c>
      <c r="J545" s="6"/>
      <c r="K545" s="17">
        <v>9.0600000000000005</v>
      </c>
      <c r="L545" s="6" t="s">
        <v>44</v>
      </c>
      <c r="M545" s="19">
        <v>0.029399999999999999</v>
      </c>
      <c r="N545" s="8">
        <v>0.036400000000000002</v>
      </c>
      <c r="O545" s="7">
        <v>135623.82000000001</v>
      </c>
      <c r="P545" s="7">
        <v>90.569999999999993</v>
      </c>
      <c r="Q545" s="7">
        <v>0</v>
      </c>
      <c r="R545" s="7">
        <v>390.12</v>
      </c>
      <c r="S545" s="8">
        <v>0.00010000000000000001</v>
      </c>
      <c r="T545" s="8">
        <v>0.0011999999999999999</v>
      </c>
      <c r="U545" s="8">
        <v>0.00020000000000000001</v>
      </c>
      <c r="V545" s="52"/>
    </row>
    <row r="546" spans="1:22" ht="12.75">
      <c r="A546" s="52"/>
      <c r="B546" s="6" t="s">
        <v>908</v>
      </c>
      <c r="C546" s="17" t="s">
        <v>909</v>
      </c>
      <c r="D546" s="18" t="s">
        <v>260</v>
      </c>
      <c r="E546" s="6" t="s">
        <v>850</v>
      </c>
      <c r="F546" s="6"/>
      <c r="G546" s="6" t="s">
        <v>869</v>
      </c>
      <c r="H546" s="6" t="s">
        <v>910</v>
      </c>
      <c r="I546" s="6" t="s">
        <v>286</v>
      </c>
      <c r="J546" s="6"/>
      <c r="K546" s="17">
        <v>7.46</v>
      </c>
      <c r="L546" s="6" t="s">
        <v>44</v>
      </c>
      <c r="M546" s="19">
        <v>0.026100000000000002</v>
      </c>
      <c r="N546" s="8">
        <v>0.031099999999999999</v>
      </c>
      <c r="O546" s="7">
        <v>75619.080000000002</v>
      </c>
      <c r="P546" s="7">
        <v>97.459999999999994</v>
      </c>
      <c r="Q546" s="7">
        <v>0</v>
      </c>
      <c r="R546" s="7">
        <v>234.06999999999999</v>
      </c>
      <c r="S546" s="8">
        <v>3.7809999999999999E-05</v>
      </c>
      <c r="T546" s="8">
        <v>0.00069999999999999999</v>
      </c>
      <c r="U546" s="8">
        <v>0.00010000000000000001</v>
      </c>
      <c r="V546" s="52"/>
    </row>
    <row r="547" spans="1:22" ht="12.75">
      <c r="A547" s="52"/>
      <c r="B547" s="6" t="s">
        <v>911</v>
      </c>
      <c r="C547" s="17" t="s">
        <v>912</v>
      </c>
      <c r="D547" s="18" t="s">
        <v>260</v>
      </c>
      <c r="E547" s="6" t="s">
        <v>850</v>
      </c>
      <c r="F547" s="6"/>
      <c r="G547" s="6" t="s">
        <v>858</v>
      </c>
      <c r="H547" s="6" t="s">
        <v>913</v>
      </c>
      <c r="I547" s="6" t="s">
        <v>286</v>
      </c>
      <c r="J547" s="6"/>
      <c r="K547" s="17">
        <v>13.75</v>
      </c>
      <c r="L547" s="6" t="s">
        <v>44</v>
      </c>
      <c r="M547" s="19">
        <v>0.026800000000000001</v>
      </c>
      <c r="N547" s="8">
        <v>0.037699999999999997</v>
      </c>
      <c r="O547" s="7">
        <v>32406.799999999999</v>
      </c>
      <c r="P547" s="7">
        <v>85.549999999999997</v>
      </c>
      <c r="Q547" s="7">
        <v>0</v>
      </c>
      <c r="R547" s="7">
        <v>88.049999999999997</v>
      </c>
      <c r="S547" s="8">
        <v>6.4799999999999998E-06</v>
      </c>
      <c r="T547" s="8">
        <v>0.00029999999999999997</v>
      </c>
      <c r="U547" s="8">
        <v>0.00010000000000000001</v>
      </c>
      <c r="V547" s="52"/>
    </row>
    <row r="548" spans="1:22" ht="12.75">
      <c r="A548" s="52"/>
      <c r="B548" s="6" t="s">
        <v>914</v>
      </c>
      <c r="C548" s="17" t="s">
        <v>915</v>
      </c>
      <c r="D548" s="18" t="s">
        <v>260</v>
      </c>
      <c r="E548" s="6" t="s">
        <v>850</v>
      </c>
      <c r="F548" s="6"/>
      <c r="G548" s="6" t="s">
        <v>901</v>
      </c>
      <c r="H548" s="6" t="s">
        <v>916</v>
      </c>
      <c r="I548" s="6" t="s">
        <v>251</v>
      </c>
      <c r="J548" s="6"/>
      <c r="K548" s="17">
        <v>7.4400000000000004</v>
      </c>
      <c r="L548" s="6" t="s">
        <v>44</v>
      </c>
      <c r="M548" s="19">
        <v>0.023800000000000002</v>
      </c>
      <c r="N548" s="8">
        <v>0.040399999999999998</v>
      </c>
      <c r="O548" s="7">
        <v>21604.779999999999</v>
      </c>
      <c r="P548" s="7">
        <v>89.670000000000002</v>
      </c>
      <c r="Q548" s="7">
        <v>0</v>
      </c>
      <c r="R548" s="7">
        <v>61.530000000000001</v>
      </c>
      <c r="S548" s="8">
        <v>0.00010000000000000001</v>
      </c>
      <c r="T548" s="8">
        <v>0.00020000000000000001</v>
      </c>
      <c r="U548" s="8">
        <v>0</v>
      </c>
      <c r="V548" s="52"/>
    </row>
    <row r="549" spans="1:22" ht="12.75">
      <c r="A549" s="52"/>
      <c r="B549" s="6" t="s">
        <v>917</v>
      </c>
      <c r="C549" s="17" t="s">
        <v>918</v>
      </c>
      <c r="D549" s="18" t="s">
        <v>254</v>
      </c>
      <c r="E549" s="6" t="s">
        <v>850</v>
      </c>
      <c r="F549" s="6"/>
      <c r="G549" s="6" t="s">
        <v>919</v>
      </c>
      <c r="H549" s="6" t="s">
        <v>916</v>
      </c>
      <c r="I549" s="6" t="s">
        <v>251</v>
      </c>
      <c r="J549" s="6"/>
      <c r="K549" s="17">
        <v>9.1199999999999992</v>
      </c>
      <c r="L549" s="6" t="s">
        <v>49</v>
      </c>
      <c r="M549" s="19">
        <v>0.016299999999999999</v>
      </c>
      <c r="N549" s="8">
        <v>0.022200000000000001</v>
      </c>
      <c r="O549" s="7">
        <v>118822.60000000001</v>
      </c>
      <c r="P549" s="7">
        <v>95.760000000000005</v>
      </c>
      <c r="Q549" s="7">
        <v>0</v>
      </c>
      <c r="R549" s="7">
        <v>400.93000000000001</v>
      </c>
      <c r="S549" s="8">
        <v>0.00020000000000000001</v>
      </c>
      <c r="T549" s="8">
        <v>0.0012999999999999999</v>
      </c>
      <c r="U549" s="8">
        <v>0.00020000000000000001</v>
      </c>
      <c r="V549" s="52"/>
    </row>
    <row r="550" spans="1:22" ht="12.75">
      <c r="A550" s="52"/>
      <c r="B550" s="6" t="s">
        <v>920</v>
      </c>
      <c r="C550" s="17" t="s">
        <v>921</v>
      </c>
      <c r="D550" s="18" t="s">
        <v>254</v>
      </c>
      <c r="E550" s="6" t="s">
        <v>850</v>
      </c>
      <c r="F550" s="6"/>
      <c r="G550" s="6" t="s">
        <v>922</v>
      </c>
      <c r="H550" s="6" t="s">
        <v>264</v>
      </c>
      <c r="I550" s="6" t="s">
        <v>251</v>
      </c>
      <c r="J550" s="6"/>
      <c r="K550" s="17">
        <v>3.25</v>
      </c>
      <c r="L550" s="6" t="s">
        <v>44</v>
      </c>
      <c r="M550" s="19">
        <v>0.035000000000000003</v>
      </c>
      <c r="N550" s="8">
        <v>0.053999999999999999</v>
      </c>
      <c r="O550" s="7">
        <v>96867.009999999995</v>
      </c>
      <c r="P550" s="7">
        <v>98.420000000000002</v>
      </c>
      <c r="Q550" s="7">
        <v>0</v>
      </c>
      <c r="R550" s="7">
        <v>302.79000000000002</v>
      </c>
      <c r="S550" s="8">
        <v>0.00010000000000000001</v>
      </c>
      <c r="T550" s="8">
        <v>0.001</v>
      </c>
      <c r="U550" s="8">
        <v>0.00020000000000000001</v>
      </c>
      <c r="V550" s="52"/>
    </row>
    <row r="551" spans="1:22" ht="12.75">
      <c r="A551" s="52"/>
      <c r="B551" s="6" t="s">
        <v>923</v>
      </c>
      <c r="C551" s="17" t="s">
        <v>924</v>
      </c>
      <c r="D551" s="18" t="s">
        <v>260</v>
      </c>
      <c r="E551" s="6" t="s">
        <v>850</v>
      </c>
      <c r="F551" s="6"/>
      <c r="G551" s="6" t="s">
        <v>866</v>
      </c>
      <c r="H551" s="6" t="s">
        <v>264</v>
      </c>
      <c r="I551" s="6" t="s">
        <v>251</v>
      </c>
      <c r="J551" s="6"/>
      <c r="K551" s="17">
        <v>7.9400000000000004</v>
      </c>
      <c r="L551" s="6" t="s">
        <v>44</v>
      </c>
      <c r="M551" s="19">
        <v>0.021999999999999999</v>
      </c>
      <c r="N551" s="8">
        <v>0.037199999999999997</v>
      </c>
      <c r="O551" s="7">
        <v>32406.080000000002</v>
      </c>
      <c r="P551" s="7">
        <v>88.640000000000001</v>
      </c>
      <c r="Q551" s="7">
        <v>0</v>
      </c>
      <c r="R551" s="7">
        <v>91.230000000000004</v>
      </c>
      <c r="S551" s="8">
        <v>0.00010000000000000001</v>
      </c>
      <c r="T551" s="8">
        <v>0.00029999999999999997</v>
      </c>
      <c r="U551" s="8">
        <v>0.00010000000000000001</v>
      </c>
      <c r="V551" s="52"/>
    </row>
    <row r="552" spans="1:22" ht="12.75">
      <c r="A552" s="52"/>
      <c r="B552" s="6" t="s">
        <v>925</v>
      </c>
      <c r="C552" s="17" t="s">
        <v>926</v>
      </c>
      <c r="D552" s="18" t="s">
        <v>260</v>
      </c>
      <c r="E552" s="6" t="s">
        <v>850</v>
      </c>
      <c r="F552" s="6"/>
      <c r="G552" s="6" t="s">
        <v>898</v>
      </c>
      <c r="H552" s="6" t="s">
        <v>927</v>
      </c>
      <c r="I552" s="6" t="s">
        <v>286</v>
      </c>
      <c r="J552" s="6"/>
      <c r="K552" s="17">
        <v>17.77</v>
      </c>
      <c r="L552" s="6" t="s">
        <v>44</v>
      </c>
      <c r="M552" s="19">
        <v>0.033000000000000002</v>
      </c>
      <c r="N552" s="8">
        <v>0.035900000000000001</v>
      </c>
      <c r="O552" s="7">
        <v>54009.120000000003</v>
      </c>
      <c r="P552" s="7">
        <v>94.650000000000006</v>
      </c>
      <c r="Q552" s="7">
        <v>0</v>
      </c>
      <c r="R552" s="7">
        <v>162.36000000000001</v>
      </c>
      <c r="S552" s="8">
        <v>0.00010000000000000001</v>
      </c>
      <c r="T552" s="8">
        <v>0.00050000000000000001</v>
      </c>
      <c r="U552" s="8">
        <v>0.00010000000000000001</v>
      </c>
      <c r="V552" s="52"/>
    </row>
    <row r="553" spans="1:22" ht="12.75">
      <c r="A553" s="52"/>
      <c r="B553" s="6" t="s">
        <v>928</v>
      </c>
      <c r="C553" s="17" t="s">
        <v>929</v>
      </c>
      <c r="D553" s="18" t="s">
        <v>260</v>
      </c>
      <c r="E553" s="6" t="s">
        <v>850</v>
      </c>
      <c r="F553" s="6"/>
      <c r="G553" s="6" t="s">
        <v>930</v>
      </c>
      <c r="H553" s="6" t="s">
        <v>927</v>
      </c>
      <c r="I553" s="6" t="s">
        <v>286</v>
      </c>
      <c r="J553" s="6"/>
      <c r="K553" s="17">
        <v>7.25</v>
      </c>
      <c r="L553" s="6" t="s">
        <v>44</v>
      </c>
      <c r="M553" s="19">
        <v>0.032500000000000001</v>
      </c>
      <c r="N553" s="8">
        <v>0.044699999999999997</v>
      </c>
      <c r="O553" s="7">
        <v>270062.72999999998</v>
      </c>
      <c r="P553" s="7">
        <v>93.189999999999998</v>
      </c>
      <c r="Q553" s="7">
        <v>0</v>
      </c>
      <c r="R553" s="7">
        <v>799.30999999999995</v>
      </c>
      <c r="S553" s="8">
        <v>0.00050000000000000001</v>
      </c>
      <c r="T553" s="8">
        <v>0.0025000000000000001</v>
      </c>
      <c r="U553" s="8">
        <v>0.00050000000000000001</v>
      </c>
      <c r="V553" s="52"/>
    </row>
    <row r="554" spans="1:22" ht="12.75">
      <c r="A554" s="52"/>
      <c r="B554" s="6" t="s">
        <v>931</v>
      </c>
      <c r="C554" s="17" t="s">
        <v>932</v>
      </c>
      <c r="D554" s="18" t="s">
        <v>260</v>
      </c>
      <c r="E554" s="6" t="s">
        <v>850</v>
      </c>
      <c r="F554" s="6"/>
      <c r="G554" s="6" t="s">
        <v>933</v>
      </c>
      <c r="H554" s="6" t="s">
        <v>264</v>
      </c>
      <c r="I554" s="6" t="s">
        <v>251</v>
      </c>
      <c r="J554" s="6"/>
      <c r="K554" s="17">
        <v>17.300000000000001</v>
      </c>
      <c r="L554" s="6" t="s">
        <v>44</v>
      </c>
      <c r="M554" s="19">
        <v>0.035000000000000003</v>
      </c>
      <c r="N554" s="8">
        <v>0.038899999999999997</v>
      </c>
      <c r="O554" s="7">
        <v>94520.940000000002</v>
      </c>
      <c r="P554" s="7">
        <v>94.239999999999995</v>
      </c>
      <c r="Q554" s="7">
        <v>0</v>
      </c>
      <c r="R554" s="7">
        <v>282.91000000000003</v>
      </c>
      <c r="S554" s="8">
        <v>0.00010000000000000001</v>
      </c>
      <c r="T554" s="8">
        <v>0.00089999999999999998</v>
      </c>
      <c r="U554" s="8">
        <v>0.00020000000000000001</v>
      </c>
      <c r="V554" s="52"/>
    </row>
    <row r="555" spans="1:22" ht="12.75">
      <c r="A555" s="52"/>
      <c r="B555" s="6" t="s">
        <v>934</v>
      </c>
      <c r="C555" s="17" t="s">
        <v>935</v>
      </c>
      <c r="D555" s="18" t="s">
        <v>254</v>
      </c>
      <c r="E555" s="6" t="s">
        <v>850</v>
      </c>
      <c r="F555" s="6"/>
      <c r="G555" s="6" t="s">
        <v>922</v>
      </c>
      <c r="H555" s="6" t="s">
        <v>264</v>
      </c>
      <c r="I555" s="6" t="s">
        <v>251</v>
      </c>
      <c r="J555" s="6"/>
      <c r="K555" s="17">
        <v>5.6600000000000001</v>
      </c>
      <c r="L555" s="6" t="s">
        <v>44</v>
      </c>
      <c r="M555" s="19">
        <v>0.052499999999999998</v>
      </c>
      <c r="N555" s="8">
        <v>0.053600000000000002</v>
      </c>
      <c r="O555" s="7">
        <v>208281.35000000001</v>
      </c>
      <c r="P555" s="7">
        <v>94.400000000000006</v>
      </c>
      <c r="Q555" s="7">
        <v>0</v>
      </c>
      <c r="R555" s="7">
        <v>624.46000000000004</v>
      </c>
      <c r="S555" s="8">
        <v>0.00029999999999999997</v>
      </c>
      <c r="T555" s="8">
        <v>0.002</v>
      </c>
      <c r="U555" s="8">
        <v>0.00040000000000000002</v>
      </c>
      <c r="V555" s="52"/>
    </row>
    <row r="556" spans="1:22" ht="12.75">
      <c r="A556" s="52"/>
      <c r="B556" s="6" t="s">
        <v>936</v>
      </c>
      <c r="C556" s="17" t="s">
        <v>937</v>
      </c>
      <c r="D556" s="18" t="s">
        <v>254</v>
      </c>
      <c r="E556" s="6" t="s">
        <v>850</v>
      </c>
      <c r="F556" s="6"/>
      <c r="G556" s="6" t="s">
        <v>922</v>
      </c>
      <c r="H556" s="6" t="s">
        <v>927</v>
      </c>
      <c r="I556" s="6" t="s">
        <v>286</v>
      </c>
      <c r="J556" s="6"/>
      <c r="K556" s="17">
        <v>4.5199999999999996</v>
      </c>
      <c r="L556" s="6" t="s">
        <v>44</v>
      </c>
      <c r="M556" s="19">
        <v>0.056300000000000003</v>
      </c>
      <c r="N556" s="8">
        <v>0.048300000000000003</v>
      </c>
      <c r="O556" s="7">
        <v>43591.519999999997</v>
      </c>
      <c r="P556" s="7">
        <v>107.24</v>
      </c>
      <c r="Q556" s="7">
        <v>0</v>
      </c>
      <c r="R556" s="7">
        <v>148.47</v>
      </c>
      <c r="S556" s="8">
        <v>0.00010000000000000001</v>
      </c>
      <c r="T556" s="8">
        <v>0.00050000000000000001</v>
      </c>
      <c r="U556" s="8">
        <v>0.00010000000000000001</v>
      </c>
      <c r="V556" s="52"/>
    </row>
    <row r="557" spans="1:22" ht="12.75">
      <c r="A557" s="52"/>
      <c r="B557" s="6" t="s">
        <v>938</v>
      </c>
      <c r="C557" s="17" t="s">
        <v>937</v>
      </c>
      <c r="D557" s="18" t="s">
        <v>939</v>
      </c>
      <c r="E557" s="6" t="s">
        <v>850</v>
      </c>
      <c r="F557" s="6"/>
      <c r="G557" s="6" t="s">
        <v>922</v>
      </c>
      <c r="H557" s="6" t="s">
        <v>927</v>
      </c>
      <c r="I557" s="6" t="s">
        <v>286</v>
      </c>
      <c r="J557" s="6"/>
      <c r="K557" s="17">
        <v>4.6500000000000004</v>
      </c>
      <c r="L557" s="6" t="s">
        <v>44</v>
      </c>
      <c r="M557" s="19">
        <v>0.056250000000000001</v>
      </c>
      <c r="N557" s="8">
        <v>0.0482</v>
      </c>
      <c r="O557" s="7">
        <v>26869.580000000002</v>
      </c>
      <c r="P557" s="7">
        <v>107.24</v>
      </c>
      <c r="Q557" s="7">
        <v>0</v>
      </c>
      <c r="R557" s="7">
        <v>91.519999999999996</v>
      </c>
      <c r="S557" s="8">
        <v>3.3590000000000002E-05</v>
      </c>
      <c r="T557" s="8">
        <v>0.00029999999999999997</v>
      </c>
      <c r="U557" s="8">
        <v>0.00010000000000000001</v>
      </c>
      <c r="V557" s="52"/>
    </row>
    <row r="558" spans="1:22" ht="12.75">
      <c r="A558" s="52"/>
      <c r="B558" s="6" t="s">
        <v>940</v>
      </c>
      <c r="C558" s="17" t="s">
        <v>941</v>
      </c>
      <c r="D558" s="18" t="s">
        <v>260</v>
      </c>
      <c r="E558" s="6" t="s">
        <v>850</v>
      </c>
      <c r="F558" s="6"/>
      <c r="G558" s="6" t="s">
        <v>858</v>
      </c>
      <c r="H558" s="6" t="s">
        <v>942</v>
      </c>
      <c r="I558" s="6" t="s">
        <v>251</v>
      </c>
      <c r="J558" s="6"/>
      <c r="K558" s="17">
        <v>7.29</v>
      </c>
      <c r="L558" s="6" t="s">
        <v>44</v>
      </c>
      <c r="M558" s="19">
        <v>0.025899999999999999</v>
      </c>
      <c r="N558" s="8">
        <v>0.045400000000000003</v>
      </c>
      <c r="O558" s="7">
        <v>108028.87</v>
      </c>
      <c r="P558" s="7">
        <v>87.450000000000003</v>
      </c>
      <c r="Q558" s="7">
        <v>0</v>
      </c>
      <c r="R558" s="7">
        <v>300.04000000000002</v>
      </c>
      <c r="S558" s="8">
        <v>0.00010000000000000001</v>
      </c>
      <c r="T558" s="8">
        <v>0.001</v>
      </c>
      <c r="U558" s="8">
        <v>0.00020000000000000001</v>
      </c>
      <c r="V558" s="52"/>
    </row>
    <row r="559" spans="1:22" ht="12.75">
      <c r="A559" s="52"/>
      <c r="B559" s="6" t="s">
        <v>943</v>
      </c>
      <c r="C559" s="17" t="s">
        <v>944</v>
      </c>
      <c r="D559" s="18" t="s">
        <v>260</v>
      </c>
      <c r="E559" s="6" t="s">
        <v>850</v>
      </c>
      <c r="F559" s="6"/>
      <c r="G559" s="6" t="s">
        <v>869</v>
      </c>
      <c r="H559" s="6" t="s">
        <v>851</v>
      </c>
      <c r="I559" s="6" t="s">
        <v>286</v>
      </c>
      <c r="J559" s="6"/>
      <c r="K559" s="17">
        <v>6.4400000000000004</v>
      </c>
      <c r="L559" s="6" t="s">
        <v>44</v>
      </c>
      <c r="M559" s="19">
        <v>0.048800000000000003</v>
      </c>
      <c r="N559" s="8">
        <v>0.061100000000000002</v>
      </c>
      <c r="O559" s="7">
        <v>60544.339999999997</v>
      </c>
      <c r="P559" s="7">
        <v>101.74</v>
      </c>
      <c r="Q559" s="7">
        <v>0</v>
      </c>
      <c r="R559" s="7">
        <v>195.63</v>
      </c>
      <c r="S559" s="8">
        <v>2.4219999999999998E-05</v>
      </c>
      <c r="T559" s="8">
        <v>0.00059999999999999995</v>
      </c>
      <c r="U559" s="8">
        <v>0.00010000000000000001</v>
      </c>
      <c r="V559" s="52"/>
    </row>
    <row r="560" spans="1:22" ht="12.75">
      <c r="A560" s="52"/>
      <c r="B560" s="6" t="s">
        <v>945</v>
      </c>
      <c r="C560" s="17" t="s">
        <v>944</v>
      </c>
      <c r="D560" s="18" t="s">
        <v>946</v>
      </c>
      <c r="E560" s="6" t="s">
        <v>850</v>
      </c>
      <c r="F560" s="6"/>
      <c r="G560" s="6" t="s">
        <v>869</v>
      </c>
      <c r="H560" s="6" t="s">
        <v>851</v>
      </c>
      <c r="I560" s="6" t="s">
        <v>286</v>
      </c>
      <c r="J560" s="6"/>
      <c r="K560" s="17">
        <v>6.6200000000000001</v>
      </c>
      <c r="L560" s="6" t="s">
        <v>44</v>
      </c>
      <c r="M560" s="19">
        <v>0.048750000000000002</v>
      </c>
      <c r="N560" s="8">
        <v>0.050000000000000003</v>
      </c>
      <c r="O560" s="7">
        <v>43143.900000000001</v>
      </c>
      <c r="P560" s="7">
        <v>101.74</v>
      </c>
      <c r="Q560" s="7">
        <v>0</v>
      </c>
      <c r="R560" s="7">
        <v>139.41</v>
      </c>
      <c r="S560" s="8">
        <v>1.7260000000000001E-05</v>
      </c>
      <c r="T560" s="8">
        <v>0.00040000000000000002</v>
      </c>
      <c r="U560" s="8">
        <v>0.00010000000000000001</v>
      </c>
      <c r="V560" s="52"/>
    </row>
    <row r="561" spans="1:22" ht="12.75">
      <c r="A561" s="52"/>
      <c r="B561" s="6" t="s">
        <v>947</v>
      </c>
      <c r="C561" s="17" t="s">
        <v>948</v>
      </c>
      <c r="D561" s="18" t="s">
        <v>254</v>
      </c>
      <c r="E561" s="6" t="s">
        <v>850</v>
      </c>
      <c r="F561" s="6"/>
      <c r="G561" s="6" t="s">
        <v>858</v>
      </c>
      <c r="H561" s="6" t="s">
        <v>851</v>
      </c>
      <c r="I561" s="6" t="s">
        <v>286</v>
      </c>
      <c r="J561" s="6"/>
      <c r="K561" s="17">
        <v>12.810000000000001</v>
      </c>
      <c r="L561" s="6" t="s">
        <v>44</v>
      </c>
      <c r="M561" s="19">
        <v>0.01073</v>
      </c>
      <c r="N561" s="8">
        <v>0.027799999999999998</v>
      </c>
      <c r="O561" s="7">
        <v>302.72000000000003</v>
      </c>
      <c r="P561" s="7">
        <v>85.340000000000003</v>
      </c>
      <c r="Q561" s="7">
        <v>0</v>
      </c>
      <c r="R561" s="7">
        <v>0.81999999999999995</v>
      </c>
      <c r="S561" s="8">
        <v>5.7999999999999995E-07</v>
      </c>
      <c r="T561" s="8">
        <v>0</v>
      </c>
      <c r="U561" s="8">
        <v>0</v>
      </c>
      <c r="V561" s="52"/>
    </row>
    <row r="562" spans="1:22" ht="12.75">
      <c r="A562" s="52"/>
      <c r="B562" s="6" t="s">
        <v>949</v>
      </c>
      <c r="C562" s="17" t="s">
        <v>950</v>
      </c>
      <c r="D562" s="18" t="s">
        <v>254</v>
      </c>
      <c r="E562" s="6" t="s">
        <v>850</v>
      </c>
      <c r="F562" s="6"/>
      <c r="G562" s="6" t="s">
        <v>858</v>
      </c>
      <c r="H562" s="6" t="s">
        <v>851</v>
      </c>
      <c r="I562" s="6" t="s">
        <v>286</v>
      </c>
      <c r="J562" s="6"/>
      <c r="K562" s="17">
        <v>2.3999999999999999</v>
      </c>
      <c r="L562" s="6" t="s">
        <v>44</v>
      </c>
      <c r="M562" s="19">
        <v>0.048800000000000003</v>
      </c>
      <c r="N562" s="8">
        <v>0.055899999999999998</v>
      </c>
      <c r="O562" s="7">
        <v>140465.63000000001</v>
      </c>
      <c r="P562" s="7">
        <v>101.84999999999999</v>
      </c>
      <c r="Q562" s="7">
        <v>0</v>
      </c>
      <c r="R562" s="7">
        <v>454.37</v>
      </c>
      <c r="S562" s="8">
        <v>0.00020000000000000001</v>
      </c>
      <c r="T562" s="8">
        <v>0.0014</v>
      </c>
      <c r="U562" s="8">
        <v>0.00029999999999999997</v>
      </c>
      <c r="V562" s="52"/>
    </row>
    <row r="563" spans="1:22" ht="12.75">
      <c r="A563" s="52"/>
      <c r="B563" s="6" t="s">
        <v>951</v>
      </c>
      <c r="C563" s="17" t="s">
        <v>952</v>
      </c>
      <c r="D563" s="18" t="s">
        <v>260</v>
      </c>
      <c r="E563" s="6" t="s">
        <v>850</v>
      </c>
      <c r="F563" s="6"/>
      <c r="G563" s="6" t="s">
        <v>866</v>
      </c>
      <c r="H563" s="6" t="s">
        <v>942</v>
      </c>
      <c r="I563" s="6" t="s">
        <v>251</v>
      </c>
      <c r="J563" s="6"/>
      <c r="K563" s="17">
        <v>7.1900000000000004</v>
      </c>
      <c r="L563" s="6" t="s">
        <v>44</v>
      </c>
      <c r="M563" s="19">
        <v>0.025399999999999999</v>
      </c>
      <c r="N563" s="8">
        <v>0.039199999999999999</v>
      </c>
      <c r="O563" s="7">
        <v>86095.080000000002</v>
      </c>
      <c r="P563" s="7">
        <v>91.799999999999997</v>
      </c>
      <c r="Q563" s="7">
        <v>0</v>
      </c>
      <c r="R563" s="7">
        <v>251.02000000000001</v>
      </c>
      <c r="S563" s="8">
        <v>0.00010000000000000001</v>
      </c>
      <c r="T563" s="8">
        <v>0.00080000000000000004</v>
      </c>
      <c r="U563" s="8">
        <v>0.00020000000000000001</v>
      </c>
      <c r="V563" s="52"/>
    </row>
    <row r="564" spans="1:22" ht="12.75">
      <c r="A564" s="52"/>
      <c r="B564" s="6" t="s">
        <v>953</v>
      </c>
      <c r="C564" s="17" t="s">
        <v>954</v>
      </c>
      <c r="D564" s="18" t="s">
        <v>271</v>
      </c>
      <c r="E564" s="6" t="s">
        <v>850</v>
      </c>
      <c r="F564" s="6"/>
      <c r="G564" s="6" t="s">
        <v>858</v>
      </c>
      <c r="H564" s="6" t="s">
        <v>942</v>
      </c>
      <c r="I564" s="6" t="s">
        <v>251</v>
      </c>
      <c r="J564" s="6"/>
      <c r="K564" s="17">
        <v>0.40000000000000002</v>
      </c>
      <c r="L564" s="6" t="s">
        <v>44</v>
      </c>
      <c r="M564" s="19">
        <v>0.0143</v>
      </c>
      <c r="N564" s="8">
        <v>0.021000000000000001</v>
      </c>
      <c r="O564" s="7">
        <v>96869.759999999995</v>
      </c>
      <c r="P564" s="7">
        <v>82.109999999999999</v>
      </c>
      <c r="Q564" s="7">
        <v>0</v>
      </c>
      <c r="R564" s="7">
        <v>252.62000000000001</v>
      </c>
      <c r="S564" s="8">
        <v>0.00020000000000000001</v>
      </c>
      <c r="T564" s="8">
        <v>0.00080000000000000004</v>
      </c>
      <c r="U564" s="8">
        <v>0.00020000000000000001</v>
      </c>
      <c r="V564" s="52"/>
    </row>
    <row r="565" spans="1:22" ht="12.75">
      <c r="A565" s="52"/>
      <c r="B565" s="6" t="s">
        <v>955</v>
      </c>
      <c r="C565" s="17" t="s">
        <v>956</v>
      </c>
      <c r="D565" s="18" t="s">
        <v>260</v>
      </c>
      <c r="E565" s="6" t="s">
        <v>850</v>
      </c>
      <c r="F565" s="6"/>
      <c r="G565" s="6" t="s">
        <v>866</v>
      </c>
      <c r="H565" s="6" t="s">
        <v>942</v>
      </c>
      <c r="I565" s="6" t="s">
        <v>251</v>
      </c>
      <c r="J565" s="6"/>
      <c r="K565" s="17">
        <v>16.449999999999999</v>
      </c>
      <c r="L565" s="6" t="s">
        <v>44</v>
      </c>
      <c r="M565" s="19">
        <v>0.035999999999999997</v>
      </c>
      <c r="N565" s="8">
        <v>0.046300000000000001</v>
      </c>
      <c r="O565" s="7">
        <v>171487.98999999999</v>
      </c>
      <c r="P565" s="7">
        <v>84.859999999999999</v>
      </c>
      <c r="Q565" s="7">
        <v>0</v>
      </c>
      <c r="R565" s="7">
        <v>462.19</v>
      </c>
      <c r="S565" s="8">
        <v>3.8109999999999999E-05</v>
      </c>
      <c r="T565" s="8">
        <v>0.0015</v>
      </c>
      <c r="U565" s="8">
        <v>0.00029999999999999997</v>
      </c>
      <c r="V565" s="52"/>
    </row>
    <row r="566" spans="1:22" ht="12.75">
      <c r="A566" s="52"/>
      <c r="B566" s="6" t="s">
        <v>957</v>
      </c>
      <c r="C566" s="17" t="s">
        <v>958</v>
      </c>
      <c r="D566" s="18" t="s">
        <v>260</v>
      </c>
      <c r="E566" s="6" t="s">
        <v>850</v>
      </c>
      <c r="F566" s="6"/>
      <c r="G566" s="6" t="s">
        <v>930</v>
      </c>
      <c r="H566" s="6" t="s">
        <v>851</v>
      </c>
      <c r="I566" s="6" t="s">
        <v>286</v>
      </c>
      <c r="J566" s="6"/>
      <c r="K566" s="17">
        <v>7.7199999999999998</v>
      </c>
      <c r="L566" s="6" t="s">
        <v>44</v>
      </c>
      <c r="M566" s="19">
        <v>0.031300000000000001</v>
      </c>
      <c r="N566" s="8">
        <v>0.043700000000000003</v>
      </c>
      <c r="O566" s="7">
        <v>286938.57000000001</v>
      </c>
      <c r="P566" s="7">
        <v>86.120000000000005</v>
      </c>
      <c r="Q566" s="7">
        <v>0</v>
      </c>
      <c r="R566" s="7">
        <v>784.83000000000004</v>
      </c>
      <c r="S566" s="8">
        <v>0.00040000000000000002</v>
      </c>
      <c r="T566" s="8">
        <v>0.0025000000000000001</v>
      </c>
      <c r="U566" s="8">
        <v>0.00050000000000000001</v>
      </c>
      <c r="V566" s="52"/>
    </row>
    <row r="567" spans="1:22" ht="12.75">
      <c r="A567" s="52"/>
      <c r="B567" s="6" t="s">
        <v>959</v>
      </c>
      <c r="C567" s="17" t="s">
        <v>960</v>
      </c>
      <c r="D567" s="18" t="s">
        <v>254</v>
      </c>
      <c r="E567" s="6" t="s">
        <v>850</v>
      </c>
      <c r="F567" s="6"/>
      <c r="G567" s="6" t="s">
        <v>858</v>
      </c>
      <c r="H567" s="6" t="s">
        <v>942</v>
      </c>
      <c r="I567" s="6" t="s">
        <v>251</v>
      </c>
      <c r="J567" s="6"/>
      <c r="K567" s="17">
        <v>4.3700000000000001</v>
      </c>
      <c r="L567" s="6" t="s">
        <v>44</v>
      </c>
      <c r="M567" s="19">
        <v>0.043799999999999999</v>
      </c>
      <c r="N567" s="8">
        <v>0.061800000000000001</v>
      </c>
      <c r="O567" s="7">
        <v>145301.92000000001</v>
      </c>
      <c r="P567" s="7">
        <v>97.030000000000001</v>
      </c>
      <c r="Q567" s="7">
        <v>0</v>
      </c>
      <c r="R567" s="7">
        <v>447.76999999999998</v>
      </c>
      <c r="S567" s="8">
        <v>0.00029999999999999997</v>
      </c>
      <c r="T567" s="8">
        <v>0.0014</v>
      </c>
      <c r="U567" s="8">
        <v>0.00029999999999999997</v>
      </c>
      <c r="V567" s="52"/>
    </row>
    <row r="568" spans="1:22" ht="12.75">
      <c r="A568" s="52"/>
      <c r="B568" s="6" t="s">
        <v>961</v>
      </c>
      <c r="C568" s="17" t="s">
        <v>962</v>
      </c>
      <c r="D568" s="18" t="s">
        <v>260</v>
      </c>
      <c r="E568" s="6" t="s">
        <v>850</v>
      </c>
      <c r="F568" s="6"/>
      <c r="G568" s="6" t="s">
        <v>963</v>
      </c>
      <c r="H568" s="6" t="s">
        <v>942</v>
      </c>
      <c r="I568" s="6" t="s">
        <v>251</v>
      </c>
      <c r="J568" s="6"/>
      <c r="K568" s="17">
        <v>7.9800000000000004</v>
      </c>
      <c r="L568" s="6" t="s">
        <v>44</v>
      </c>
      <c r="M568" s="19">
        <v>0.017999999999999999</v>
      </c>
      <c r="N568" s="8">
        <v>0.036600000000000001</v>
      </c>
      <c r="O568" s="7">
        <v>54011.339999999997</v>
      </c>
      <c r="P568" s="7">
        <v>86.319999999999993</v>
      </c>
      <c r="Q568" s="7">
        <v>0</v>
      </c>
      <c r="R568" s="7">
        <v>148.06999999999999</v>
      </c>
      <c r="S568" s="8">
        <v>3.1770000000000002E-05</v>
      </c>
      <c r="T568" s="8">
        <v>0.00050000000000000001</v>
      </c>
      <c r="U568" s="8">
        <v>0.00010000000000000001</v>
      </c>
      <c r="V568" s="52"/>
    </row>
    <row r="569" spans="1:22" ht="12.75">
      <c r="A569" s="52"/>
      <c r="B569" s="6" t="s">
        <v>964</v>
      </c>
      <c r="C569" s="17" t="s">
        <v>965</v>
      </c>
      <c r="D569" s="18" t="s">
        <v>260</v>
      </c>
      <c r="E569" s="6" t="s">
        <v>850</v>
      </c>
      <c r="F569" s="6"/>
      <c r="G569" s="6" t="s">
        <v>963</v>
      </c>
      <c r="H569" s="6" t="s">
        <v>942</v>
      </c>
      <c r="I569" s="6" t="s">
        <v>251</v>
      </c>
      <c r="J569" s="6"/>
      <c r="K569" s="17">
        <v>14.27</v>
      </c>
      <c r="L569" s="6" t="s">
        <v>44</v>
      </c>
      <c r="M569" s="19">
        <v>0.025000000000000001</v>
      </c>
      <c r="N569" s="8">
        <v>0.0395</v>
      </c>
      <c r="O569" s="7">
        <v>43209.580000000002</v>
      </c>
      <c r="P569" s="7">
        <v>81.25</v>
      </c>
      <c r="Q569" s="7">
        <v>0</v>
      </c>
      <c r="R569" s="7">
        <v>111.5</v>
      </c>
      <c r="S569" s="8">
        <v>0.00010000000000000001</v>
      </c>
      <c r="T569" s="8">
        <v>0.00040000000000000002</v>
      </c>
      <c r="U569" s="8">
        <v>0.00010000000000000001</v>
      </c>
      <c r="V569" s="52"/>
    </row>
    <row r="570" spans="1:22" ht="12.75">
      <c r="A570" s="52"/>
      <c r="B570" s="6" t="s">
        <v>966</v>
      </c>
      <c r="C570" s="17" t="s">
        <v>967</v>
      </c>
      <c r="D570" s="18" t="s">
        <v>260</v>
      </c>
      <c r="E570" s="6" t="s">
        <v>850</v>
      </c>
      <c r="F570" s="6"/>
      <c r="G570" s="6" t="s">
        <v>895</v>
      </c>
      <c r="H570" s="6" t="s">
        <v>942</v>
      </c>
      <c r="I570" s="6" t="s">
        <v>251</v>
      </c>
      <c r="J570" s="6"/>
      <c r="K570" s="17">
        <v>17.800000000000001</v>
      </c>
      <c r="L570" s="6" t="s">
        <v>44</v>
      </c>
      <c r="M570" s="19">
        <v>0.033000000000000002</v>
      </c>
      <c r="N570" s="8">
        <v>0.041000000000000002</v>
      </c>
      <c r="O570" s="7">
        <v>162028.38000000001</v>
      </c>
      <c r="P570" s="7">
        <v>86.280000000000001</v>
      </c>
      <c r="Q570" s="7">
        <v>0</v>
      </c>
      <c r="R570" s="7">
        <v>444</v>
      </c>
      <c r="S570" s="8">
        <v>0.00010000000000000001</v>
      </c>
      <c r="T570" s="8">
        <v>0.0014</v>
      </c>
      <c r="U570" s="8">
        <v>0.00029999999999999997</v>
      </c>
      <c r="V570" s="52"/>
    </row>
    <row r="571" spans="1:22" ht="12.75">
      <c r="A571" s="52"/>
      <c r="B571" s="6" t="s">
        <v>968</v>
      </c>
      <c r="C571" s="17" t="s">
        <v>969</v>
      </c>
      <c r="D571" s="18" t="s">
        <v>260</v>
      </c>
      <c r="E571" s="6" t="s">
        <v>850</v>
      </c>
      <c r="F571" s="6"/>
      <c r="G571" s="6" t="s">
        <v>887</v>
      </c>
      <c r="H571" s="6" t="s">
        <v>942</v>
      </c>
      <c r="I571" s="6" t="s">
        <v>251</v>
      </c>
      <c r="J571" s="6"/>
      <c r="K571" s="17">
        <v>17.640000000000001</v>
      </c>
      <c r="L571" s="6" t="s">
        <v>44</v>
      </c>
      <c r="M571" s="19">
        <v>0.031800000000000002</v>
      </c>
      <c r="N571" s="8">
        <v>0.038899999999999997</v>
      </c>
      <c r="O571" s="7">
        <v>54012.580000000002</v>
      </c>
      <c r="P571" s="7">
        <v>87.730000000000004</v>
      </c>
      <c r="Q571" s="7">
        <v>0</v>
      </c>
      <c r="R571" s="7">
        <v>150.5</v>
      </c>
      <c r="S571" s="8">
        <v>2.7010000000000001E-05</v>
      </c>
      <c r="T571" s="8">
        <v>0.00050000000000000001</v>
      </c>
      <c r="U571" s="8">
        <v>0.00010000000000000001</v>
      </c>
      <c r="V571" s="52"/>
    </row>
    <row r="572" spans="1:22" ht="12.75">
      <c r="A572" s="52"/>
      <c r="B572" s="6" t="s">
        <v>970</v>
      </c>
      <c r="C572" s="17" t="s">
        <v>971</v>
      </c>
      <c r="D572" s="18" t="s">
        <v>254</v>
      </c>
      <c r="E572" s="6" t="s">
        <v>850</v>
      </c>
      <c r="F572" s="6"/>
      <c r="G572" s="6" t="s">
        <v>858</v>
      </c>
      <c r="H572" s="6" t="s">
        <v>272</v>
      </c>
      <c r="I572" s="6" t="s">
        <v>286</v>
      </c>
      <c r="J572" s="6"/>
      <c r="K572" s="17">
        <v>5.71</v>
      </c>
      <c r="L572" s="6" t="s">
        <v>44</v>
      </c>
      <c r="M572" s="19">
        <v>0</v>
      </c>
      <c r="N572" s="8">
        <v>0.059999999999999998</v>
      </c>
      <c r="O572" s="7">
        <v>329372.06</v>
      </c>
      <c r="P572" s="7">
        <v>90.959999999999994</v>
      </c>
      <c r="Q572" s="7">
        <v>0</v>
      </c>
      <c r="R572" s="7">
        <v>951.51999999999998</v>
      </c>
      <c r="S572" s="8">
        <v>0.00029999999999999997</v>
      </c>
      <c r="T572" s="8">
        <v>0.0030000000000000001</v>
      </c>
      <c r="U572" s="8">
        <v>0.00059999999999999995</v>
      </c>
      <c r="V572" s="52"/>
    </row>
    <row r="573" spans="1:22" ht="12.75">
      <c r="A573" s="52"/>
      <c r="B573" s="6" t="s">
        <v>972</v>
      </c>
      <c r="C573" s="17" t="s">
        <v>973</v>
      </c>
      <c r="D573" s="18" t="s">
        <v>254</v>
      </c>
      <c r="E573" s="6" t="s">
        <v>850</v>
      </c>
      <c r="F573" s="6"/>
      <c r="G573" s="6" t="s">
        <v>858</v>
      </c>
      <c r="H573" s="6" t="s">
        <v>272</v>
      </c>
      <c r="I573" s="6" t="s">
        <v>286</v>
      </c>
      <c r="J573" s="6"/>
      <c r="K573" s="17">
        <v>2.2400000000000002</v>
      </c>
      <c r="L573" s="6" t="s">
        <v>44</v>
      </c>
      <c r="M573" s="19">
        <v>0.0688</v>
      </c>
      <c r="N573" s="8">
        <v>0.066799999999999998</v>
      </c>
      <c r="O573" s="7">
        <v>24217.27</v>
      </c>
      <c r="P573" s="7">
        <v>104.16</v>
      </c>
      <c r="Q573" s="7">
        <v>0</v>
      </c>
      <c r="R573" s="7">
        <v>80.109999999999999</v>
      </c>
      <c r="S573" s="8">
        <v>1.9369999999999999E-05</v>
      </c>
      <c r="T573" s="8">
        <v>0.00029999999999999997</v>
      </c>
      <c r="U573" s="8">
        <v>0</v>
      </c>
      <c r="V573" s="52"/>
    </row>
    <row r="574" spans="1:22" ht="12.75">
      <c r="A574" s="52"/>
      <c r="B574" s="6" t="s">
        <v>974</v>
      </c>
      <c r="C574" s="17" t="s">
        <v>975</v>
      </c>
      <c r="D574" s="18" t="s">
        <v>260</v>
      </c>
      <c r="E574" s="6" t="s">
        <v>850</v>
      </c>
      <c r="F574" s="6"/>
      <c r="G574" s="6" t="s">
        <v>930</v>
      </c>
      <c r="H574" s="6" t="s">
        <v>278</v>
      </c>
      <c r="I574" s="6" t="s">
        <v>251</v>
      </c>
      <c r="J574" s="6"/>
      <c r="K574" s="17">
        <v>5.4800000000000004</v>
      </c>
      <c r="L574" s="6" t="s">
        <v>44</v>
      </c>
      <c r="M574" s="19">
        <v>0.028799999999999999</v>
      </c>
      <c r="N574" s="8">
        <v>0.049799999999999997</v>
      </c>
      <c r="O574" s="7">
        <v>134348.76999999999</v>
      </c>
      <c r="P574" s="7">
        <v>89.700000000000003</v>
      </c>
      <c r="Q574" s="7">
        <v>0</v>
      </c>
      <c r="R574" s="7">
        <v>382.74000000000001</v>
      </c>
      <c r="S574" s="8">
        <v>0.00010000000000000001</v>
      </c>
      <c r="T574" s="8">
        <v>0.0011999999999999999</v>
      </c>
      <c r="U574" s="8">
        <v>0.00020000000000000001</v>
      </c>
      <c r="V574" s="52"/>
    </row>
    <row r="575" spans="1:22" ht="12.75">
      <c r="A575" s="52"/>
      <c r="B575" s="6" t="s">
        <v>976</v>
      </c>
      <c r="C575" s="17" t="s">
        <v>977</v>
      </c>
      <c r="D575" s="18" t="s">
        <v>260</v>
      </c>
      <c r="E575" s="6" t="s">
        <v>850</v>
      </c>
      <c r="F575" s="6"/>
      <c r="G575" s="6" t="s">
        <v>930</v>
      </c>
      <c r="H575" s="6" t="s">
        <v>272</v>
      </c>
      <c r="I575" s="6" t="s">
        <v>286</v>
      </c>
      <c r="J575" s="6"/>
      <c r="K575" s="17">
        <v>3.77</v>
      </c>
      <c r="L575" s="6" t="s">
        <v>44</v>
      </c>
      <c r="M575" s="19">
        <v>0.041300000000000003</v>
      </c>
      <c r="N575" s="8">
        <v>0.057099999999999998</v>
      </c>
      <c r="O575" s="7">
        <v>123507.88000000001</v>
      </c>
      <c r="P575" s="7">
        <v>96.099999999999994</v>
      </c>
      <c r="Q575" s="7">
        <v>0</v>
      </c>
      <c r="R575" s="7">
        <v>376.95999999999998</v>
      </c>
      <c r="S575" s="8">
        <v>0.00029999999999999997</v>
      </c>
      <c r="T575" s="8">
        <v>0.0011999999999999999</v>
      </c>
      <c r="U575" s="8">
        <v>0.00020000000000000001</v>
      </c>
      <c r="V575" s="52"/>
    </row>
    <row r="576" spans="1:22" ht="12.75">
      <c r="A576" s="52"/>
      <c r="B576" s="6" t="s">
        <v>978</v>
      </c>
      <c r="C576" s="17" t="s">
        <v>979</v>
      </c>
      <c r="D576" s="18" t="s">
        <v>254</v>
      </c>
      <c r="E576" s="6" t="s">
        <v>850</v>
      </c>
      <c r="F576" s="6"/>
      <c r="G576" s="6" t="s">
        <v>919</v>
      </c>
      <c r="H576" s="6" t="s">
        <v>272</v>
      </c>
      <c r="I576" s="6" t="s">
        <v>286</v>
      </c>
      <c r="J576" s="6"/>
      <c r="K576" s="17">
        <v>2.5600000000000001</v>
      </c>
      <c r="L576" s="6" t="s">
        <v>49</v>
      </c>
      <c r="M576" s="19">
        <v>0.028799999999999999</v>
      </c>
      <c r="N576" s="8">
        <v>0.044900000000000002</v>
      </c>
      <c r="O576" s="7">
        <v>116249.95</v>
      </c>
      <c r="P576" s="7">
        <v>96.469999999999999</v>
      </c>
      <c r="Q576" s="7">
        <v>0</v>
      </c>
      <c r="R576" s="7">
        <v>395.16000000000002</v>
      </c>
      <c r="S576" s="8">
        <v>0.00020000000000000001</v>
      </c>
      <c r="T576" s="8">
        <v>0.0012999999999999999</v>
      </c>
      <c r="U576" s="8">
        <v>0.00020000000000000001</v>
      </c>
      <c r="V576" s="52"/>
    </row>
    <row r="577" spans="1:22" ht="12.75">
      <c r="A577" s="52"/>
      <c r="B577" s="6" t="s">
        <v>980</v>
      </c>
      <c r="C577" s="17" t="s">
        <v>981</v>
      </c>
      <c r="D577" s="18" t="s">
        <v>254</v>
      </c>
      <c r="E577" s="6" t="s">
        <v>850</v>
      </c>
      <c r="F577" s="6"/>
      <c r="G577" s="6" t="s">
        <v>919</v>
      </c>
      <c r="H577" s="6" t="s">
        <v>272</v>
      </c>
      <c r="I577" s="6" t="s">
        <v>286</v>
      </c>
      <c r="J577" s="6"/>
      <c r="K577" s="17">
        <v>1.2</v>
      </c>
      <c r="L577" s="6" t="s">
        <v>44</v>
      </c>
      <c r="M577" s="19">
        <v>0.052499999999999998</v>
      </c>
      <c r="N577" s="8">
        <v>0.061499999999999999</v>
      </c>
      <c r="O577" s="7">
        <v>193740.01000000001</v>
      </c>
      <c r="P577" s="7">
        <v>103.11</v>
      </c>
      <c r="Q577" s="7">
        <v>0</v>
      </c>
      <c r="R577" s="7">
        <v>634.45000000000005</v>
      </c>
      <c r="S577" s="8">
        <v>0.00029999999999999997</v>
      </c>
      <c r="T577" s="8">
        <v>0.002</v>
      </c>
      <c r="U577" s="8">
        <v>0.00040000000000000002</v>
      </c>
      <c r="V577" s="52"/>
    </row>
    <row r="578" spans="1:22" ht="12.75">
      <c r="A578" s="52"/>
      <c r="B578" s="6" t="s">
        <v>982</v>
      </c>
      <c r="C578" s="17" t="s">
        <v>983</v>
      </c>
      <c r="D578" s="18" t="s">
        <v>249</v>
      </c>
      <c r="E578" s="6" t="s">
        <v>850</v>
      </c>
      <c r="F578" s="6"/>
      <c r="G578" s="6" t="s">
        <v>919</v>
      </c>
      <c r="H578" s="6" t="s">
        <v>278</v>
      </c>
      <c r="I578" s="6" t="s">
        <v>251</v>
      </c>
      <c r="J578" s="6"/>
      <c r="K578" s="17">
        <v>4.7699999999999996</v>
      </c>
      <c r="L578" s="6" t="s">
        <v>49</v>
      </c>
      <c r="M578" s="19">
        <v>0.0263</v>
      </c>
      <c r="N578" s="8">
        <v>0.050299999999999997</v>
      </c>
      <c r="O578" s="7">
        <v>65870.779999999999</v>
      </c>
      <c r="P578" s="7">
        <v>90.450000000000003</v>
      </c>
      <c r="Q578" s="7">
        <v>0</v>
      </c>
      <c r="R578" s="7">
        <v>209.94</v>
      </c>
      <c r="S578" s="8">
        <v>0.00020000000000000001</v>
      </c>
      <c r="T578" s="8">
        <v>0.00069999999999999999</v>
      </c>
      <c r="U578" s="8">
        <v>0.00010000000000000001</v>
      </c>
      <c r="V578" s="52"/>
    </row>
    <row r="579" spans="1:22" ht="12.75">
      <c r="A579" s="52"/>
      <c r="B579" s="6" t="s">
        <v>984</v>
      </c>
      <c r="C579" s="17" t="s">
        <v>985</v>
      </c>
      <c r="D579" s="18" t="s">
        <v>260</v>
      </c>
      <c r="E579" s="6" t="s">
        <v>850</v>
      </c>
      <c r="F579" s="6"/>
      <c r="G579" s="6" t="s">
        <v>898</v>
      </c>
      <c r="H579" s="6" t="s">
        <v>278</v>
      </c>
      <c r="I579" s="6" t="s">
        <v>251</v>
      </c>
      <c r="J579" s="6"/>
      <c r="K579" s="17">
        <v>9.1699999999999999</v>
      </c>
      <c r="L579" s="6" t="s">
        <v>44</v>
      </c>
      <c r="M579" s="19">
        <v>0.025999999999999999</v>
      </c>
      <c r="N579" s="8">
        <v>0.041700000000000001</v>
      </c>
      <c r="O579" s="7">
        <v>59412.489999999998</v>
      </c>
      <c r="P579" s="7">
        <v>87.299999999999997</v>
      </c>
      <c r="Q579" s="7">
        <v>0</v>
      </c>
      <c r="R579" s="7">
        <v>164.72999999999999</v>
      </c>
      <c r="S579" s="8">
        <v>3.3949999999999999E-05</v>
      </c>
      <c r="T579" s="8">
        <v>0.00050000000000000001</v>
      </c>
      <c r="U579" s="8">
        <v>0.00010000000000000001</v>
      </c>
      <c r="V579" s="52"/>
    </row>
    <row r="580" spans="1:22" ht="12.75">
      <c r="A580" s="52"/>
      <c r="B580" s="6" t="s">
        <v>986</v>
      </c>
      <c r="C580" s="17" t="s">
        <v>987</v>
      </c>
      <c r="D580" s="18" t="s">
        <v>260</v>
      </c>
      <c r="E580" s="6" t="s">
        <v>850</v>
      </c>
      <c r="F580" s="6"/>
      <c r="G580" s="6" t="s">
        <v>898</v>
      </c>
      <c r="H580" s="6" t="s">
        <v>278</v>
      </c>
      <c r="I580" s="6" t="s">
        <v>251</v>
      </c>
      <c r="J580" s="6"/>
      <c r="K580" s="17">
        <v>8.8499999999999996</v>
      </c>
      <c r="L580" s="6" t="s">
        <v>44</v>
      </c>
      <c r="M580" s="19">
        <v>0.034200000000000001</v>
      </c>
      <c r="N580" s="8">
        <v>0.042000000000000003</v>
      </c>
      <c r="O580" s="7">
        <v>126929.46000000001</v>
      </c>
      <c r="P580" s="7">
        <v>94.680000000000007</v>
      </c>
      <c r="Q580" s="7">
        <v>0</v>
      </c>
      <c r="R580" s="7">
        <v>381.68000000000001</v>
      </c>
      <c r="S580" s="8">
        <v>0.00010000000000000001</v>
      </c>
      <c r="T580" s="8">
        <v>0.0011999999999999999</v>
      </c>
      <c r="U580" s="8">
        <v>0.00020000000000000001</v>
      </c>
      <c r="V580" s="52"/>
    </row>
    <row r="581" spans="1:22" ht="12.75">
      <c r="A581" s="52"/>
      <c r="B581" s="6" t="s">
        <v>988</v>
      </c>
      <c r="C581" s="17" t="s">
        <v>989</v>
      </c>
      <c r="D581" s="18" t="s">
        <v>260</v>
      </c>
      <c r="E581" s="6" t="s">
        <v>850</v>
      </c>
      <c r="F581" s="6"/>
      <c r="G581" s="6" t="s">
        <v>930</v>
      </c>
      <c r="H581" s="6" t="s">
        <v>278</v>
      </c>
      <c r="I581" s="6" t="s">
        <v>251</v>
      </c>
      <c r="J581" s="6"/>
      <c r="K581" s="17">
        <v>4.25</v>
      </c>
      <c r="L581" s="6" t="s">
        <v>44</v>
      </c>
      <c r="M581" s="19">
        <v>0.0263</v>
      </c>
      <c r="N581" s="8">
        <v>0.050599999999999999</v>
      </c>
      <c r="O581" s="7">
        <v>200859.20000000001</v>
      </c>
      <c r="P581" s="7">
        <v>91.299999999999997</v>
      </c>
      <c r="Q581" s="7">
        <v>0</v>
      </c>
      <c r="R581" s="7">
        <v>582.42999999999995</v>
      </c>
      <c r="S581" s="8">
        <v>0.00020000000000000001</v>
      </c>
      <c r="T581" s="8">
        <v>0.0019</v>
      </c>
      <c r="U581" s="8">
        <v>0.00040000000000000002</v>
      </c>
      <c r="V581" s="52"/>
    </row>
    <row r="582" spans="1:22" ht="12.75">
      <c r="A582" s="52"/>
      <c r="B582" s="6" t="s">
        <v>990</v>
      </c>
      <c r="C582" s="17" t="s">
        <v>991</v>
      </c>
      <c r="D582" s="18" t="s">
        <v>260</v>
      </c>
      <c r="E582" s="6" t="s">
        <v>850</v>
      </c>
      <c r="F582" s="6"/>
      <c r="G582" s="6" t="s">
        <v>930</v>
      </c>
      <c r="H582" s="6" t="s">
        <v>278</v>
      </c>
      <c r="I582" s="6" t="s">
        <v>251</v>
      </c>
      <c r="J582" s="6"/>
      <c r="K582" s="17">
        <v>3.4500000000000002</v>
      </c>
      <c r="L582" s="6" t="s">
        <v>44</v>
      </c>
      <c r="M582" s="19">
        <v>0.036299999999999999</v>
      </c>
      <c r="N582" s="8">
        <v>0.043099999999999999</v>
      </c>
      <c r="O582" s="7">
        <v>145155.69</v>
      </c>
      <c r="P582" s="7">
        <v>98.819999999999993</v>
      </c>
      <c r="Q582" s="7">
        <v>0</v>
      </c>
      <c r="R582" s="7">
        <v>455.56999999999999</v>
      </c>
      <c r="S582" s="8">
        <v>0.00020000000000000001</v>
      </c>
      <c r="T582" s="8">
        <v>0.0014</v>
      </c>
      <c r="U582" s="8">
        <v>0.00029999999999999997</v>
      </c>
      <c r="V582" s="52"/>
    </row>
    <row r="583" spans="1:22" ht="12.75">
      <c r="A583" s="52"/>
      <c r="B583" s="6" t="s">
        <v>992</v>
      </c>
      <c r="C583" s="17" t="s">
        <v>993</v>
      </c>
      <c r="D583" s="18" t="s">
        <v>254</v>
      </c>
      <c r="E583" s="6" t="s">
        <v>850</v>
      </c>
      <c r="F583" s="6"/>
      <c r="G583" s="6" t="s">
        <v>861</v>
      </c>
      <c r="H583" s="6" t="s">
        <v>272</v>
      </c>
      <c r="I583" s="6" t="s">
        <v>286</v>
      </c>
      <c r="J583" s="6"/>
      <c r="K583" s="17">
        <v>4.9500000000000002</v>
      </c>
      <c r="L583" s="6" t="s">
        <v>44</v>
      </c>
      <c r="M583" s="19">
        <v>0.044999999999999998</v>
      </c>
      <c r="N583" s="8">
        <v>0.048099999999999997</v>
      </c>
      <c r="O583" s="7">
        <v>108978.72</v>
      </c>
      <c r="P583" s="7">
        <v>100.12000000000001</v>
      </c>
      <c r="Q583" s="7">
        <v>0</v>
      </c>
      <c r="R583" s="7">
        <v>346.52999999999997</v>
      </c>
      <c r="S583" s="8">
        <v>0.00010000000000000001</v>
      </c>
      <c r="T583" s="8">
        <v>0.0011000000000000001</v>
      </c>
      <c r="U583" s="8">
        <v>0.00020000000000000001</v>
      </c>
      <c r="V583" s="52"/>
    </row>
    <row r="584" spans="1:22" ht="12.75">
      <c r="A584" s="52"/>
      <c r="B584" s="6" t="s">
        <v>994</v>
      </c>
      <c r="C584" s="17" t="s">
        <v>995</v>
      </c>
      <c r="D584" s="18" t="s">
        <v>260</v>
      </c>
      <c r="E584" s="6" t="s">
        <v>850</v>
      </c>
      <c r="F584" s="6"/>
      <c r="G584" s="6" t="s">
        <v>869</v>
      </c>
      <c r="H584" s="6" t="s">
        <v>278</v>
      </c>
      <c r="I584" s="6" t="s">
        <v>251</v>
      </c>
      <c r="J584" s="6"/>
      <c r="K584" s="17">
        <v>4.1500000000000004</v>
      </c>
      <c r="L584" s="6" t="s">
        <v>44</v>
      </c>
      <c r="M584" s="19">
        <v>0.051299999999999998</v>
      </c>
      <c r="N584" s="8">
        <v>0.038399999999999997</v>
      </c>
      <c r="O584" s="7">
        <v>1485.3599999999999</v>
      </c>
      <c r="P584" s="7">
        <v>10788</v>
      </c>
      <c r="Q584" s="7">
        <v>0</v>
      </c>
      <c r="R584" s="7">
        <v>508.92000000000002</v>
      </c>
      <c r="S584" s="8">
        <v>9.9000000000000005E-07</v>
      </c>
      <c r="T584" s="8">
        <v>0.0016000000000000001</v>
      </c>
      <c r="U584" s="8">
        <v>0.00029999999999999997</v>
      </c>
      <c r="V584" s="52"/>
    </row>
    <row r="585" spans="1:22" ht="12.75">
      <c r="A585" s="52"/>
      <c r="B585" s="6" t="s">
        <v>996</v>
      </c>
      <c r="C585" s="17" t="s">
        <v>997</v>
      </c>
      <c r="D585" s="18" t="s">
        <v>254</v>
      </c>
      <c r="E585" s="6" t="s">
        <v>850</v>
      </c>
      <c r="F585" s="6"/>
      <c r="G585" s="6" t="s">
        <v>922</v>
      </c>
      <c r="H585" s="6" t="s">
        <v>278</v>
      </c>
      <c r="I585" s="6" t="s">
        <v>251</v>
      </c>
      <c r="J585" s="6"/>
      <c r="K585" s="17">
        <v>5.2000000000000002</v>
      </c>
      <c r="L585" s="6" t="s">
        <v>49</v>
      </c>
      <c r="M585" s="19">
        <v>0.047500000000000001</v>
      </c>
      <c r="N585" s="8">
        <v>0.047</v>
      </c>
      <c r="O585" s="7">
        <v>164683.72</v>
      </c>
      <c r="P585" s="7">
        <v>105.42</v>
      </c>
      <c r="Q585" s="7">
        <v>0</v>
      </c>
      <c r="R585" s="7">
        <v>611.73000000000002</v>
      </c>
      <c r="S585" s="8">
        <v>0.00029999999999999997</v>
      </c>
      <c r="T585" s="8">
        <v>0.0019</v>
      </c>
      <c r="U585" s="8">
        <v>0.00040000000000000002</v>
      </c>
      <c r="V585" s="52"/>
    </row>
    <row r="586" spans="1:22" ht="12.75">
      <c r="A586" s="52"/>
      <c r="B586" s="6" t="s">
        <v>998</v>
      </c>
      <c r="C586" s="17" t="s">
        <v>999</v>
      </c>
      <c r="D586" s="18" t="s">
        <v>260</v>
      </c>
      <c r="E586" s="6" t="s">
        <v>850</v>
      </c>
      <c r="F586" s="6"/>
      <c r="G586" s="6" t="s">
        <v>866</v>
      </c>
      <c r="H586" s="6" t="s">
        <v>278</v>
      </c>
      <c r="I586" s="6" t="s">
        <v>251</v>
      </c>
      <c r="J586" s="6"/>
      <c r="K586" s="17">
        <v>3.46</v>
      </c>
      <c r="L586" s="6" t="s">
        <v>44</v>
      </c>
      <c r="M586" s="19">
        <v>0.060199999999999997</v>
      </c>
      <c r="N586" s="8">
        <v>0.038300000000000001</v>
      </c>
      <c r="O586" s="7">
        <v>135698.91</v>
      </c>
      <c r="P586" s="7">
        <v>110.34</v>
      </c>
      <c r="Q586" s="7">
        <v>0</v>
      </c>
      <c r="R586" s="7">
        <v>475.54000000000002</v>
      </c>
      <c r="S586" s="8">
        <v>3.0300000000000001E-05</v>
      </c>
      <c r="T586" s="8">
        <v>0.0015</v>
      </c>
      <c r="U586" s="8">
        <v>0.00029999999999999997</v>
      </c>
      <c r="V586" s="52"/>
    </row>
    <row r="587" spans="1:22" ht="12.75">
      <c r="A587" s="52"/>
      <c r="B587" s="6" t="s">
        <v>1000</v>
      </c>
      <c r="C587" s="17" t="s">
        <v>1001</v>
      </c>
      <c r="D587" s="18" t="s">
        <v>254</v>
      </c>
      <c r="E587" s="6" t="s">
        <v>850</v>
      </c>
      <c r="F587" s="6"/>
      <c r="G587" s="6" t="s">
        <v>858</v>
      </c>
      <c r="H587" s="6" t="s">
        <v>272</v>
      </c>
      <c r="I587" s="6" t="s">
        <v>286</v>
      </c>
      <c r="J587" s="6"/>
      <c r="K587" s="17">
        <v>4.2800000000000002</v>
      </c>
      <c r="L587" s="6" t="s">
        <v>49</v>
      </c>
      <c r="M587" s="19">
        <v>0.033799999999999997</v>
      </c>
      <c r="N587" s="8">
        <v>0.048000000000000001</v>
      </c>
      <c r="O587" s="7">
        <v>225217.39999999999</v>
      </c>
      <c r="P587" s="7">
        <v>89.700000000000003</v>
      </c>
      <c r="Q587" s="7">
        <v>0</v>
      </c>
      <c r="R587" s="7">
        <v>711.84000000000003</v>
      </c>
      <c r="S587" s="8">
        <v>0.00050000000000000001</v>
      </c>
      <c r="T587" s="8">
        <v>0.0023</v>
      </c>
      <c r="U587" s="8">
        <v>0.00040000000000000002</v>
      </c>
      <c r="V587" s="52"/>
    </row>
    <row r="588" spans="1:22" ht="12.75">
      <c r="A588" s="52"/>
      <c r="B588" s="6" t="s">
        <v>1002</v>
      </c>
      <c r="C588" s="17" t="s">
        <v>1003</v>
      </c>
      <c r="D588" s="18" t="s">
        <v>260</v>
      </c>
      <c r="E588" s="6" t="s">
        <v>850</v>
      </c>
      <c r="F588" s="6"/>
      <c r="G588" s="6" t="s">
        <v>1004</v>
      </c>
      <c r="H588" s="6" t="s">
        <v>278</v>
      </c>
      <c r="I588" s="6" t="s">
        <v>251</v>
      </c>
      <c r="J588" s="6"/>
      <c r="K588" s="17">
        <v>7.7000000000000002</v>
      </c>
      <c r="L588" s="6" t="s">
        <v>44</v>
      </c>
      <c r="M588" s="19">
        <v>0.029499999999999998</v>
      </c>
      <c r="N588" s="8">
        <v>0.039899999999999998</v>
      </c>
      <c r="O588" s="7">
        <v>140428.09</v>
      </c>
      <c r="P588" s="7">
        <v>92.780000000000001</v>
      </c>
      <c r="Q588" s="7">
        <v>0</v>
      </c>
      <c r="R588" s="7">
        <v>413.80000000000001</v>
      </c>
      <c r="S588" s="8">
        <v>0.00010000000000000001</v>
      </c>
      <c r="T588" s="8">
        <v>0.0012999999999999999</v>
      </c>
      <c r="U588" s="8">
        <v>0.00029999999999999997</v>
      </c>
      <c r="V588" s="52"/>
    </row>
    <row r="589" spans="1:22" ht="12.75">
      <c r="A589" s="52"/>
      <c r="B589" s="6" t="s">
        <v>1005</v>
      </c>
      <c r="C589" s="17" t="s">
        <v>1006</v>
      </c>
      <c r="D589" s="18" t="s">
        <v>260</v>
      </c>
      <c r="E589" s="6" t="s">
        <v>850</v>
      </c>
      <c r="F589" s="6"/>
      <c r="G589" s="6" t="s">
        <v>866</v>
      </c>
      <c r="H589" s="6" t="s">
        <v>278</v>
      </c>
      <c r="I589" s="6" t="s">
        <v>251</v>
      </c>
      <c r="J589" s="6"/>
      <c r="K589" s="17">
        <v>3.5</v>
      </c>
      <c r="L589" s="6" t="s">
        <v>44</v>
      </c>
      <c r="M589" s="19">
        <v>0.037499999999999999</v>
      </c>
      <c r="N589" s="8">
        <v>0.037600000000000001</v>
      </c>
      <c r="O589" s="7">
        <v>54011.970000000001</v>
      </c>
      <c r="P589" s="7">
        <v>100.84999999999999</v>
      </c>
      <c r="Q589" s="7">
        <v>0</v>
      </c>
      <c r="R589" s="7">
        <v>173</v>
      </c>
      <c r="S589" s="8">
        <v>0.00010000000000000001</v>
      </c>
      <c r="T589" s="8">
        <v>0.00050000000000000001</v>
      </c>
      <c r="U589" s="8">
        <v>0.00010000000000000001</v>
      </c>
      <c r="V589" s="52"/>
    </row>
    <row r="590" spans="1:22" ht="12.75">
      <c r="A590" s="52"/>
      <c r="B590" s="6" t="s">
        <v>1007</v>
      </c>
      <c r="C590" s="17" t="s">
        <v>1008</v>
      </c>
      <c r="D590" s="18" t="s">
        <v>260</v>
      </c>
      <c r="E590" s="6" t="s">
        <v>850</v>
      </c>
      <c r="F590" s="6"/>
      <c r="G590" s="6" t="s">
        <v>930</v>
      </c>
      <c r="H590" s="6" t="s">
        <v>278</v>
      </c>
      <c r="I590" s="6" t="s">
        <v>251</v>
      </c>
      <c r="J590" s="6"/>
      <c r="K590" s="17">
        <v>5.6500000000000004</v>
      </c>
      <c r="L590" s="6" t="s">
        <v>44</v>
      </c>
      <c r="M590" s="19">
        <v>0.031300000000000001</v>
      </c>
      <c r="N590" s="8">
        <v>0.0516</v>
      </c>
      <c r="O590" s="7">
        <v>135028.42999999999</v>
      </c>
      <c r="P590" s="7">
        <v>90.900000000000006</v>
      </c>
      <c r="Q590" s="7">
        <v>0</v>
      </c>
      <c r="R590" s="7">
        <v>389.81999999999999</v>
      </c>
      <c r="S590" s="8">
        <v>0.00020000000000000001</v>
      </c>
      <c r="T590" s="8">
        <v>0.0011999999999999999</v>
      </c>
      <c r="U590" s="8">
        <v>0.00020000000000000001</v>
      </c>
      <c r="V590" s="52"/>
    </row>
    <row r="591" spans="1:22" ht="12.75">
      <c r="A591" s="52"/>
      <c r="B591" s="6" t="s">
        <v>1009</v>
      </c>
      <c r="C591" s="17" t="s">
        <v>1010</v>
      </c>
      <c r="D591" s="18" t="s">
        <v>260</v>
      </c>
      <c r="E591" s="6" t="s">
        <v>850</v>
      </c>
      <c r="F591" s="6"/>
      <c r="G591" s="6" t="s">
        <v>930</v>
      </c>
      <c r="H591" s="6" t="s">
        <v>278</v>
      </c>
      <c r="I591" s="6" t="s">
        <v>251</v>
      </c>
      <c r="J591" s="6"/>
      <c r="K591" s="17">
        <v>2.6099999999999999</v>
      </c>
      <c r="L591" s="6" t="s">
        <v>44</v>
      </c>
      <c r="M591" s="19">
        <v>0.041300000000000003</v>
      </c>
      <c r="N591" s="8">
        <v>0.041000000000000002</v>
      </c>
      <c r="O591" s="7">
        <v>38482</v>
      </c>
      <c r="P591" s="7">
        <v>100.78</v>
      </c>
      <c r="Q591" s="7">
        <v>0</v>
      </c>
      <c r="R591" s="7">
        <v>123.17</v>
      </c>
      <c r="S591" s="8">
        <v>0.00010000000000000001</v>
      </c>
      <c r="T591" s="8">
        <v>0.00040000000000000002</v>
      </c>
      <c r="U591" s="8">
        <v>0.00010000000000000001</v>
      </c>
      <c r="V591" s="52"/>
    </row>
    <row r="592" spans="1:22" ht="12.75">
      <c r="A592" s="52"/>
      <c r="B592" s="6" t="s">
        <v>1011</v>
      </c>
      <c r="C592" s="17" t="s">
        <v>1012</v>
      </c>
      <c r="D592" s="18" t="s">
        <v>249</v>
      </c>
      <c r="E592" s="6" t="s">
        <v>850</v>
      </c>
      <c r="F592" s="6"/>
      <c r="G592" s="6" t="s">
        <v>919</v>
      </c>
      <c r="H592" s="6" t="s">
        <v>272</v>
      </c>
      <c r="I592" s="6" t="s">
        <v>286</v>
      </c>
      <c r="J592" s="6"/>
      <c r="K592" s="17">
        <v>1.47</v>
      </c>
      <c r="L592" s="6" t="s">
        <v>49</v>
      </c>
      <c r="M592" s="19">
        <v>0.025000000000000001</v>
      </c>
      <c r="N592" s="8">
        <v>0.034500000000000003</v>
      </c>
      <c r="O592" s="7">
        <v>96874.820000000007</v>
      </c>
      <c r="P592" s="7">
        <v>99.930000000000007</v>
      </c>
      <c r="Q592" s="7">
        <v>0</v>
      </c>
      <c r="R592" s="7">
        <v>341.11000000000001</v>
      </c>
      <c r="S592" s="8">
        <v>0.00029999999999999997</v>
      </c>
      <c r="T592" s="8">
        <v>0.0011000000000000001</v>
      </c>
      <c r="U592" s="8">
        <v>0.00020000000000000001</v>
      </c>
      <c r="V592" s="52"/>
    </row>
    <row r="593" spans="1:22" ht="12.75">
      <c r="A593" s="52"/>
      <c r="B593" s="6" t="s">
        <v>1013</v>
      </c>
      <c r="C593" s="17" t="s">
        <v>1014</v>
      </c>
      <c r="D593" s="18" t="s">
        <v>939</v>
      </c>
      <c r="E593" s="6" t="s">
        <v>850</v>
      </c>
      <c r="F593" s="6"/>
      <c r="G593" s="6" t="s">
        <v>858</v>
      </c>
      <c r="H593" s="6" t="s">
        <v>278</v>
      </c>
      <c r="I593" s="6" t="s">
        <v>251</v>
      </c>
      <c r="J593" s="6"/>
      <c r="K593" s="17">
        <v>2.3199999999999998</v>
      </c>
      <c r="L593" s="6" t="s">
        <v>44</v>
      </c>
      <c r="M593" s="19">
        <v>0.063750000000000001</v>
      </c>
      <c r="N593" s="8">
        <v>0.052499999999999998</v>
      </c>
      <c r="O593" s="7">
        <v>157578.10999999999</v>
      </c>
      <c r="P593" s="7">
        <v>102.95999999999999</v>
      </c>
      <c r="Q593" s="7">
        <v>0</v>
      </c>
      <c r="R593" s="7">
        <v>515.25999999999999</v>
      </c>
      <c r="S593" s="8">
        <v>0.00010000000000000001</v>
      </c>
      <c r="T593" s="8">
        <v>0.0016000000000000001</v>
      </c>
      <c r="U593" s="8">
        <v>0.00029999999999999997</v>
      </c>
      <c r="V593" s="52"/>
    </row>
    <row r="594" spans="1:22" ht="12.75">
      <c r="A594" s="52"/>
      <c r="B594" s="6" t="s">
        <v>1015</v>
      </c>
      <c r="C594" s="17" t="s">
        <v>1016</v>
      </c>
      <c r="D594" s="18" t="s">
        <v>271</v>
      </c>
      <c r="E594" s="6" t="s">
        <v>850</v>
      </c>
      <c r="F594" s="6"/>
      <c r="G594" s="6" t="s">
        <v>858</v>
      </c>
      <c r="H594" s="6" t="s">
        <v>278</v>
      </c>
      <c r="I594" s="6" t="s">
        <v>251</v>
      </c>
      <c r="J594" s="6"/>
      <c r="K594" s="17">
        <v>0.42999999999999999</v>
      </c>
      <c r="L594" s="6" t="s">
        <v>49</v>
      </c>
      <c r="M594" s="19">
        <v>0.052499999999999998</v>
      </c>
      <c r="N594" s="8">
        <v>0.053400000000000003</v>
      </c>
      <c r="O594" s="7">
        <v>134409.76000000001</v>
      </c>
      <c r="P594" s="7">
        <v>101.69</v>
      </c>
      <c r="Q594" s="7">
        <v>0</v>
      </c>
      <c r="R594" s="7">
        <v>481.61000000000001</v>
      </c>
      <c r="S594" s="8">
        <v>0.00010000000000000001</v>
      </c>
      <c r="T594" s="8">
        <v>0.0015</v>
      </c>
      <c r="U594" s="8">
        <v>0.00029999999999999997</v>
      </c>
      <c r="V594" s="52"/>
    </row>
    <row r="595" spans="1:22" ht="12.75">
      <c r="A595" s="52"/>
      <c r="B595" s="6" t="s">
        <v>1017</v>
      </c>
      <c r="C595" s="17" t="s">
        <v>1018</v>
      </c>
      <c r="D595" s="18" t="s">
        <v>939</v>
      </c>
      <c r="E595" s="6" t="s">
        <v>850</v>
      </c>
      <c r="F595" s="6"/>
      <c r="G595" s="6" t="s">
        <v>858</v>
      </c>
      <c r="H595" s="6" t="s">
        <v>278</v>
      </c>
      <c r="I595" s="6" t="s">
        <v>251</v>
      </c>
      <c r="J595" s="6"/>
      <c r="K595" s="17">
        <v>0.95999999999999996</v>
      </c>
      <c r="L595" s="6" t="s">
        <v>44</v>
      </c>
      <c r="M595" s="19">
        <v>0.0625</v>
      </c>
      <c r="N595" s="8">
        <v>0.048399999999999999</v>
      </c>
      <c r="O595" s="7">
        <v>18178.77</v>
      </c>
      <c r="P595" s="7">
        <v>101.52</v>
      </c>
      <c r="Q595" s="7">
        <v>0</v>
      </c>
      <c r="R595" s="7">
        <v>58.609999999999999</v>
      </c>
      <c r="S595" s="8">
        <v>7.7400000000000004E-06</v>
      </c>
      <c r="T595" s="8">
        <v>0.00020000000000000001</v>
      </c>
      <c r="U595" s="8">
        <v>0</v>
      </c>
      <c r="V595" s="52"/>
    </row>
    <row r="596" spans="1:22" ht="12.75">
      <c r="A596" s="52"/>
      <c r="B596" s="6" t="s">
        <v>1019</v>
      </c>
      <c r="C596" s="17" t="s">
        <v>1020</v>
      </c>
      <c r="D596" s="18" t="s">
        <v>271</v>
      </c>
      <c r="E596" s="6" t="s">
        <v>850</v>
      </c>
      <c r="F596" s="6"/>
      <c r="G596" s="6" t="s">
        <v>858</v>
      </c>
      <c r="H596" s="6" t="s">
        <v>278</v>
      </c>
      <c r="I596" s="6" t="s">
        <v>251</v>
      </c>
      <c r="J596" s="6"/>
      <c r="K596" s="17">
        <v>2.7000000000000002</v>
      </c>
      <c r="L596" s="6" t="s">
        <v>44</v>
      </c>
      <c r="M596" s="19">
        <v>0.063799999999999996</v>
      </c>
      <c r="N596" s="8">
        <v>0.066100000000000006</v>
      </c>
      <c r="O596" s="7">
        <v>49792.620000000003</v>
      </c>
      <c r="P596" s="7">
        <v>103.93000000000001</v>
      </c>
      <c r="Q596" s="7">
        <v>0</v>
      </c>
      <c r="R596" s="7">
        <v>164.36000000000001</v>
      </c>
      <c r="S596" s="8">
        <v>2.0319999999999999E-05</v>
      </c>
      <c r="T596" s="8">
        <v>0.00050000000000000001</v>
      </c>
      <c r="U596" s="8">
        <v>0.00010000000000000001</v>
      </c>
      <c r="V596" s="52"/>
    </row>
    <row r="597" spans="1:22" ht="12.75">
      <c r="A597" s="52"/>
      <c r="B597" s="6" t="s">
        <v>1021</v>
      </c>
      <c r="C597" s="17" t="s">
        <v>1022</v>
      </c>
      <c r="D597" s="18" t="s">
        <v>1023</v>
      </c>
      <c r="E597" s="6" t="s">
        <v>850</v>
      </c>
      <c r="F597" s="6"/>
      <c r="G597" s="6" t="s">
        <v>898</v>
      </c>
      <c r="H597" s="6" t="s">
        <v>272</v>
      </c>
      <c r="I597" s="6" t="s">
        <v>286</v>
      </c>
      <c r="J597" s="6"/>
      <c r="K597" s="17">
        <v>7.7000000000000002</v>
      </c>
      <c r="L597" s="6" t="s">
        <v>44</v>
      </c>
      <c r="M597" s="19">
        <v>0.023800000000000002</v>
      </c>
      <c r="N597" s="8">
        <v>0.041300000000000003</v>
      </c>
      <c r="O597" s="7">
        <v>145309.73000000001</v>
      </c>
      <c r="P597" s="7">
        <v>87.810000000000002</v>
      </c>
      <c r="Q597" s="7">
        <v>0</v>
      </c>
      <c r="R597" s="7">
        <v>405.25</v>
      </c>
      <c r="S597" s="8">
        <v>0.00010000000000000001</v>
      </c>
      <c r="T597" s="8">
        <v>0.0012999999999999999</v>
      </c>
      <c r="U597" s="8">
        <v>0.00020000000000000001</v>
      </c>
      <c r="V597" s="52"/>
    </row>
    <row r="598" spans="1:22" ht="12.75">
      <c r="A598" s="52"/>
      <c r="B598" s="6" t="s">
        <v>1024</v>
      </c>
      <c r="C598" s="17" t="s">
        <v>1025</v>
      </c>
      <c r="D598" s="18" t="s">
        <v>260</v>
      </c>
      <c r="E598" s="6" t="s">
        <v>850</v>
      </c>
      <c r="F598" s="6"/>
      <c r="G598" s="6" t="s">
        <v>1026</v>
      </c>
      <c r="H598" s="6" t="s">
        <v>278</v>
      </c>
      <c r="I598" s="6" t="s">
        <v>251</v>
      </c>
      <c r="J598" s="6"/>
      <c r="K598" s="17">
        <v>15.279999999999999</v>
      </c>
      <c r="L598" s="6" t="s">
        <v>44</v>
      </c>
      <c r="M598" s="19">
        <v>0.048800000000000003</v>
      </c>
      <c r="N598" s="8">
        <v>0.0448</v>
      </c>
      <c r="O598" s="7">
        <v>169524.14999999999</v>
      </c>
      <c r="P598" s="7">
        <v>108.09999999999999</v>
      </c>
      <c r="Q598" s="7">
        <v>0</v>
      </c>
      <c r="R598" s="7">
        <v>582.01999999999998</v>
      </c>
      <c r="S598" s="8">
        <v>0.00010000000000000001</v>
      </c>
      <c r="T598" s="8">
        <v>0.0018</v>
      </c>
      <c r="U598" s="8">
        <v>0.00040000000000000002</v>
      </c>
      <c r="V598" s="52"/>
    </row>
    <row r="599" spans="1:22" ht="12.75">
      <c r="A599" s="52"/>
      <c r="B599" s="6" t="s">
        <v>1027</v>
      </c>
      <c r="C599" s="17" t="s">
        <v>1028</v>
      </c>
      <c r="D599" s="18" t="s">
        <v>1029</v>
      </c>
      <c r="E599" s="6" t="s">
        <v>850</v>
      </c>
      <c r="F599" s="6"/>
      <c r="G599" s="6" t="s">
        <v>866</v>
      </c>
      <c r="H599" s="6" t="s">
        <v>272</v>
      </c>
      <c r="I599" s="6" t="s">
        <v>286</v>
      </c>
      <c r="J599" s="6"/>
      <c r="K599" s="17">
        <v>7.1600000000000001</v>
      </c>
      <c r="L599" s="6" t="s">
        <v>44</v>
      </c>
      <c r="M599" s="19">
        <v>0.034200000000000001</v>
      </c>
      <c r="N599" s="8">
        <v>0.0458</v>
      </c>
      <c r="O599" s="7">
        <v>150148.35000000001</v>
      </c>
      <c r="P599" s="7">
        <v>93.280000000000001</v>
      </c>
      <c r="Q599" s="7">
        <v>0</v>
      </c>
      <c r="R599" s="7">
        <v>444.82999999999998</v>
      </c>
      <c r="S599" s="8">
        <v>0.00020000000000000001</v>
      </c>
      <c r="T599" s="8">
        <v>0.0014</v>
      </c>
      <c r="U599" s="8">
        <v>0.00029999999999999997</v>
      </c>
      <c r="V599" s="52"/>
    </row>
    <row r="600" spans="1:22" ht="12.75">
      <c r="A600" s="52"/>
      <c r="B600" s="6" t="s">
        <v>1030</v>
      </c>
      <c r="C600" s="17" t="s">
        <v>1028</v>
      </c>
      <c r="D600" s="18" t="s">
        <v>1029</v>
      </c>
      <c r="E600" s="6" t="s">
        <v>850</v>
      </c>
      <c r="F600" s="6"/>
      <c r="G600" s="6" t="s">
        <v>866</v>
      </c>
      <c r="H600" s="6" t="s">
        <v>272</v>
      </c>
      <c r="I600" s="6" t="s">
        <v>286</v>
      </c>
      <c r="J600" s="6"/>
      <c r="K600" s="17">
        <v>7.3499999999999996</v>
      </c>
      <c r="L600" s="6" t="s">
        <v>44</v>
      </c>
      <c r="M600" s="19">
        <v>0.034209999999999997</v>
      </c>
      <c r="N600" s="8">
        <v>0.046300000000000001</v>
      </c>
      <c r="O600" s="7">
        <v>12459.9</v>
      </c>
      <c r="P600" s="7">
        <v>93.280000000000001</v>
      </c>
      <c r="Q600" s="7">
        <v>0</v>
      </c>
      <c r="R600" s="7">
        <v>36.909999999999997</v>
      </c>
      <c r="S600" s="8">
        <v>1.2459999999999999E-05</v>
      </c>
      <c r="T600" s="8">
        <v>0.00010000000000000001</v>
      </c>
      <c r="U600" s="8">
        <v>0</v>
      </c>
      <c r="V600" s="52"/>
    </row>
    <row r="601" spans="1:22" ht="12.75">
      <c r="A601" s="52"/>
      <c r="B601" s="6" t="s">
        <v>1031</v>
      </c>
      <c r="C601" s="17" t="s">
        <v>1032</v>
      </c>
      <c r="D601" s="18" t="s">
        <v>1029</v>
      </c>
      <c r="E601" s="6" t="s">
        <v>850</v>
      </c>
      <c r="F601" s="6"/>
      <c r="G601" s="6" t="s">
        <v>1004</v>
      </c>
      <c r="H601" s="6" t="s">
        <v>272</v>
      </c>
      <c r="I601" s="6" t="s">
        <v>286</v>
      </c>
      <c r="J601" s="6"/>
      <c r="K601" s="17">
        <v>7.3600000000000003</v>
      </c>
      <c r="L601" s="6" t="s">
        <v>44</v>
      </c>
      <c r="M601" s="19">
        <v>0.030499999999999999</v>
      </c>
      <c r="N601" s="8">
        <v>0.060299999999999999</v>
      </c>
      <c r="O601" s="7">
        <v>49874.599999999999</v>
      </c>
      <c r="P601" s="7">
        <v>82.090000000000003</v>
      </c>
      <c r="Q601" s="7">
        <v>0</v>
      </c>
      <c r="R601" s="7">
        <v>130.03</v>
      </c>
      <c r="S601" s="8">
        <v>3.9900000000000001E-05</v>
      </c>
      <c r="T601" s="8">
        <v>0.00040000000000000002</v>
      </c>
      <c r="U601" s="8">
        <v>0.00010000000000000001</v>
      </c>
      <c r="V601" s="52"/>
    </row>
    <row r="602" spans="1:22" ht="12.75">
      <c r="A602" s="52"/>
      <c r="B602" s="6" t="s">
        <v>1033</v>
      </c>
      <c r="C602" s="17" t="s">
        <v>1032</v>
      </c>
      <c r="D602" s="18" t="s">
        <v>1029</v>
      </c>
      <c r="E602" s="6" t="s">
        <v>850</v>
      </c>
      <c r="F602" s="6"/>
      <c r="G602" s="6" t="s">
        <v>895</v>
      </c>
      <c r="H602" s="6" t="s">
        <v>278</v>
      </c>
      <c r="I602" s="6" t="s">
        <v>251</v>
      </c>
      <c r="J602" s="6"/>
      <c r="K602" s="17">
        <v>7.1200000000000001</v>
      </c>
      <c r="L602" s="6" t="s">
        <v>44</v>
      </c>
      <c r="M602" s="19">
        <v>0.030499999999999999</v>
      </c>
      <c r="N602" s="8">
        <v>0.060299999999999999</v>
      </c>
      <c r="O602" s="7">
        <v>164069.16</v>
      </c>
      <c r="P602" s="7">
        <v>82.090000000000003</v>
      </c>
      <c r="Q602" s="7">
        <v>0</v>
      </c>
      <c r="R602" s="7">
        <v>427.75999999999999</v>
      </c>
      <c r="S602" s="8">
        <v>0.00010000000000000001</v>
      </c>
      <c r="T602" s="8">
        <v>0.0014</v>
      </c>
      <c r="U602" s="8">
        <v>0.00029999999999999997</v>
      </c>
      <c r="V602" s="52"/>
    </row>
    <row r="603" spans="1:22" ht="12.75">
      <c r="A603" s="52"/>
      <c r="B603" s="6" t="s">
        <v>1034</v>
      </c>
      <c r="C603" s="17" t="s">
        <v>1035</v>
      </c>
      <c r="D603" s="18" t="s">
        <v>260</v>
      </c>
      <c r="E603" s="6" t="s">
        <v>850</v>
      </c>
      <c r="F603" s="6"/>
      <c r="G603" s="6" t="s">
        <v>895</v>
      </c>
      <c r="H603" s="6" t="s">
        <v>278</v>
      </c>
      <c r="I603" s="6" t="s">
        <v>251</v>
      </c>
      <c r="J603" s="6"/>
      <c r="K603" s="17">
        <v>7.5599999999999996</v>
      </c>
      <c r="L603" s="6" t="s">
        <v>44</v>
      </c>
      <c r="M603" s="19">
        <v>0.023</v>
      </c>
      <c r="N603" s="8">
        <v>0.039800000000000002</v>
      </c>
      <c r="O603" s="7">
        <v>108026.37</v>
      </c>
      <c r="P603" s="7">
        <v>88.700000000000003</v>
      </c>
      <c r="Q603" s="7">
        <v>0</v>
      </c>
      <c r="R603" s="7">
        <v>304.31999999999999</v>
      </c>
      <c r="S603" s="8">
        <v>0.00010000000000000001</v>
      </c>
      <c r="T603" s="8">
        <v>0.001</v>
      </c>
      <c r="U603" s="8">
        <v>0.00020000000000000001</v>
      </c>
      <c r="V603" s="52"/>
    </row>
    <row r="604" spans="1:22" ht="12.75">
      <c r="A604" s="52"/>
      <c r="B604" s="6" t="s">
        <v>1036</v>
      </c>
      <c r="C604" s="17" t="s">
        <v>1037</v>
      </c>
      <c r="D604" s="18" t="s">
        <v>254</v>
      </c>
      <c r="E604" s="6" t="s">
        <v>850</v>
      </c>
      <c r="F604" s="6"/>
      <c r="G604" s="6" t="s">
        <v>861</v>
      </c>
      <c r="H604" s="6" t="s">
        <v>278</v>
      </c>
      <c r="I604" s="6" t="s">
        <v>251</v>
      </c>
      <c r="J604" s="6"/>
      <c r="K604" s="17">
        <v>13.42</v>
      </c>
      <c r="L604" s="6" t="s">
        <v>44</v>
      </c>
      <c r="M604" s="19">
        <v>0.055</v>
      </c>
      <c r="N604" s="8">
        <v>0.056099999999999997</v>
      </c>
      <c r="O604" s="7">
        <v>107765.67</v>
      </c>
      <c r="P604" s="7">
        <v>99.510000000000005</v>
      </c>
      <c r="Q604" s="7">
        <v>0</v>
      </c>
      <c r="R604" s="7">
        <v>340.58999999999997</v>
      </c>
      <c r="S604" s="8">
        <v>0.00020000000000000001</v>
      </c>
      <c r="T604" s="8">
        <v>0.0011000000000000001</v>
      </c>
      <c r="U604" s="8">
        <v>0.00020000000000000001</v>
      </c>
      <c r="V604" s="52"/>
    </row>
    <row r="605" spans="1:22" ht="12.75">
      <c r="A605" s="52"/>
      <c r="B605" s="6" t="s">
        <v>1038</v>
      </c>
      <c r="C605" s="17" t="s">
        <v>1039</v>
      </c>
      <c r="D605" s="18" t="s">
        <v>260</v>
      </c>
      <c r="E605" s="6" t="s">
        <v>850</v>
      </c>
      <c r="F605" s="6"/>
      <c r="G605" s="6" t="s">
        <v>930</v>
      </c>
      <c r="H605" s="6" t="s">
        <v>278</v>
      </c>
      <c r="I605" s="6" t="s">
        <v>251</v>
      </c>
      <c r="J605" s="6"/>
      <c r="K605" s="17">
        <v>3.0299999999999998</v>
      </c>
      <c r="L605" s="6" t="s">
        <v>44</v>
      </c>
      <c r="M605" s="19">
        <v>0.037499999999999999</v>
      </c>
      <c r="N605" s="8">
        <v>0.047100000000000003</v>
      </c>
      <c r="O605" s="7">
        <v>149884.73999999999</v>
      </c>
      <c r="P605" s="7">
        <v>97.879999999999995</v>
      </c>
      <c r="Q605" s="7">
        <v>0</v>
      </c>
      <c r="R605" s="7">
        <v>465.94</v>
      </c>
      <c r="S605" s="8">
        <v>0.00029999999999999997</v>
      </c>
      <c r="T605" s="8">
        <v>0.0015</v>
      </c>
      <c r="U605" s="8">
        <v>0.00029999999999999997</v>
      </c>
      <c r="V605" s="52"/>
    </row>
    <row r="606" spans="1:22" ht="12.75">
      <c r="A606" s="52"/>
      <c r="B606" s="6" t="s">
        <v>1040</v>
      </c>
      <c r="C606" s="17" t="s">
        <v>1041</v>
      </c>
      <c r="D606" s="18" t="s">
        <v>260</v>
      </c>
      <c r="E606" s="6" t="s">
        <v>850</v>
      </c>
      <c r="F606" s="6"/>
      <c r="G606" s="6" t="s">
        <v>930</v>
      </c>
      <c r="H606" s="6" t="s">
        <v>278</v>
      </c>
      <c r="I606" s="6" t="s">
        <v>251</v>
      </c>
      <c r="J606" s="6"/>
      <c r="K606" s="17">
        <v>3.29</v>
      </c>
      <c r="L606" s="6" t="s">
        <v>44</v>
      </c>
      <c r="M606" s="19">
        <v>0.047500000000000001</v>
      </c>
      <c r="N606" s="8">
        <v>0.051900000000000002</v>
      </c>
      <c r="O606" s="7">
        <v>104647.14</v>
      </c>
      <c r="P606" s="7">
        <v>100.14</v>
      </c>
      <c r="Q606" s="7">
        <v>0</v>
      </c>
      <c r="R606" s="7">
        <v>332.81999999999999</v>
      </c>
      <c r="S606" s="8">
        <v>0.00020000000000000001</v>
      </c>
      <c r="T606" s="8">
        <v>0.0011000000000000001</v>
      </c>
      <c r="U606" s="8">
        <v>0.00020000000000000001</v>
      </c>
      <c r="V606" s="52"/>
    </row>
    <row r="607" spans="1:22" ht="12.75">
      <c r="A607" s="52"/>
      <c r="B607" s="6" t="s">
        <v>1042</v>
      </c>
      <c r="C607" s="17" t="s">
        <v>1043</v>
      </c>
      <c r="D607" s="18" t="s">
        <v>254</v>
      </c>
      <c r="E607" s="6" t="s">
        <v>850</v>
      </c>
      <c r="F607" s="6"/>
      <c r="G607" s="6" t="s">
        <v>901</v>
      </c>
      <c r="H607" s="6" t="s">
        <v>278</v>
      </c>
      <c r="I607" s="6" t="s">
        <v>251</v>
      </c>
      <c r="J607" s="6"/>
      <c r="K607" s="17">
        <v>5.7699999999999996</v>
      </c>
      <c r="L607" s="6" t="s">
        <v>49</v>
      </c>
      <c r="M607" s="19">
        <v>0.015400000000000001</v>
      </c>
      <c r="N607" s="8">
        <v>0.037400000000000003</v>
      </c>
      <c r="O607" s="7">
        <v>54008.910000000003</v>
      </c>
      <c r="P607" s="7">
        <v>88.459999999999994</v>
      </c>
      <c r="Q607" s="7">
        <v>0</v>
      </c>
      <c r="R607" s="7">
        <v>168.34</v>
      </c>
      <c r="S607" s="8">
        <v>0.00010000000000000001</v>
      </c>
      <c r="T607" s="8">
        <v>0.00050000000000000001</v>
      </c>
      <c r="U607" s="8">
        <v>0.00010000000000000001</v>
      </c>
      <c r="V607" s="52"/>
    </row>
    <row r="608" spans="1:22" ht="12.75">
      <c r="A608" s="52"/>
      <c r="B608" s="6" t="s">
        <v>1044</v>
      </c>
      <c r="C608" s="17" t="s">
        <v>1045</v>
      </c>
      <c r="D608" s="18" t="s">
        <v>254</v>
      </c>
      <c r="E608" s="6" t="s">
        <v>850</v>
      </c>
      <c r="F608" s="6"/>
      <c r="G608" s="6" t="s">
        <v>901</v>
      </c>
      <c r="H608" s="6" t="s">
        <v>278</v>
      </c>
      <c r="I608" s="6" t="s">
        <v>251</v>
      </c>
      <c r="J608" s="6"/>
      <c r="K608" s="17">
        <v>14.890000000000001</v>
      </c>
      <c r="L608" s="6" t="s">
        <v>44</v>
      </c>
      <c r="M608" s="19">
        <v>0.040300000000000002</v>
      </c>
      <c r="N608" s="8">
        <v>0.057000000000000002</v>
      </c>
      <c r="O608" s="7">
        <v>97217.729999999996</v>
      </c>
      <c r="P608" s="7">
        <v>76.569999999999993</v>
      </c>
      <c r="Q608" s="7">
        <v>0</v>
      </c>
      <c r="R608" s="7">
        <v>236.41999999999999</v>
      </c>
      <c r="S608" s="8">
        <v>0.00010000000000000001</v>
      </c>
      <c r="T608" s="8">
        <v>0.00080000000000000004</v>
      </c>
      <c r="U608" s="8">
        <v>0.00010000000000000001</v>
      </c>
      <c r="V608" s="52"/>
    </row>
    <row r="609" spans="1:22" ht="12.75">
      <c r="A609" s="52"/>
      <c r="B609" s="6" t="s">
        <v>1046</v>
      </c>
      <c r="C609" s="17" t="s">
        <v>1047</v>
      </c>
      <c r="D609" s="18" t="s">
        <v>260</v>
      </c>
      <c r="E609" s="6" t="s">
        <v>850</v>
      </c>
      <c r="F609" s="6"/>
      <c r="G609" s="6" t="s">
        <v>930</v>
      </c>
      <c r="H609" s="6" t="s">
        <v>278</v>
      </c>
      <c r="I609" s="6" t="s">
        <v>251</v>
      </c>
      <c r="J609" s="6"/>
      <c r="K609" s="17">
        <v>4.1100000000000003</v>
      </c>
      <c r="L609" s="6" t="s">
        <v>44</v>
      </c>
      <c r="M609" s="19">
        <v>0.033599999999999998</v>
      </c>
      <c r="N609" s="8">
        <v>0.053999999999999999</v>
      </c>
      <c r="O609" s="7">
        <v>239675.53</v>
      </c>
      <c r="P609" s="7">
        <v>93.209999999999994</v>
      </c>
      <c r="Q609" s="7">
        <v>0</v>
      </c>
      <c r="R609" s="7">
        <v>709.51999999999998</v>
      </c>
      <c r="S609" s="8">
        <v>0.00080000000000000004</v>
      </c>
      <c r="T609" s="8">
        <v>0.0023</v>
      </c>
      <c r="U609" s="8">
        <v>0.00040000000000000002</v>
      </c>
      <c r="V609" s="52"/>
    </row>
    <row r="610" spans="1:22" ht="12.75">
      <c r="A610" s="52"/>
      <c r="B610" s="6" t="s">
        <v>1048</v>
      </c>
      <c r="C610" s="17" t="s">
        <v>1049</v>
      </c>
      <c r="D610" s="18" t="s">
        <v>254</v>
      </c>
      <c r="E610" s="6" t="s">
        <v>850</v>
      </c>
      <c r="F610" s="6"/>
      <c r="G610" s="6" t="s">
        <v>858</v>
      </c>
      <c r="H610" s="6" t="s">
        <v>278</v>
      </c>
      <c r="I610" s="6" t="s">
        <v>251</v>
      </c>
      <c r="J610" s="6"/>
      <c r="K610" s="17">
        <v>4.1799999999999997</v>
      </c>
      <c r="L610" s="6" t="s">
        <v>49</v>
      </c>
      <c r="M610" s="19">
        <v>0.032500000000000001</v>
      </c>
      <c r="N610" s="8">
        <v>0.046600000000000003</v>
      </c>
      <c r="O610" s="7">
        <v>203435.32999999999</v>
      </c>
      <c r="P610" s="7">
        <v>96.129999999999995</v>
      </c>
      <c r="Q610" s="7">
        <v>0</v>
      </c>
      <c r="R610" s="7">
        <v>689.08000000000004</v>
      </c>
      <c r="S610" s="8">
        <v>0.00020000000000000001</v>
      </c>
      <c r="T610" s="8">
        <v>0.0022000000000000001</v>
      </c>
      <c r="U610" s="8">
        <v>0.00040000000000000002</v>
      </c>
      <c r="V610" s="52"/>
    </row>
    <row r="611" spans="1:22" ht="12.75">
      <c r="A611" s="52"/>
      <c r="B611" s="6" t="s">
        <v>1050</v>
      </c>
      <c r="C611" s="17" t="s">
        <v>1051</v>
      </c>
      <c r="D611" s="18" t="s">
        <v>254</v>
      </c>
      <c r="E611" s="6" t="s">
        <v>850</v>
      </c>
      <c r="F611" s="6"/>
      <c r="G611" s="6" t="s">
        <v>858</v>
      </c>
      <c r="H611" s="6" t="s">
        <v>278</v>
      </c>
      <c r="I611" s="6" t="s">
        <v>251</v>
      </c>
      <c r="J611" s="6"/>
      <c r="K611" s="17">
        <v>3.2999999999999998</v>
      </c>
      <c r="L611" s="6" t="s">
        <v>49</v>
      </c>
      <c r="M611" s="19">
        <v>0.046300000000000001</v>
      </c>
      <c r="N611" s="8">
        <v>0.049299999999999997</v>
      </c>
      <c r="O611" s="7">
        <v>282147.51000000001</v>
      </c>
      <c r="P611" s="7">
        <v>103.67</v>
      </c>
      <c r="Q611" s="7">
        <v>0</v>
      </c>
      <c r="R611" s="7">
        <v>1030.6600000000001</v>
      </c>
      <c r="S611" s="8">
        <v>0.00029999999999999997</v>
      </c>
      <c r="T611" s="8">
        <v>0.0033</v>
      </c>
      <c r="U611" s="8">
        <v>0.00059999999999999995</v>
      </c>
      <c r="V611" s="52"/>
    </row>
    <row r="612" spans="1:22" ht="12.75">
      <c r="A612" s="52"/>
      <c r="B612" s="6" t="s">
        <v>1052</v>
      </c>
      <c r="C612" s="17" t="s">
        <v>1053</v>
      </c>
      <c r="D612" s="18" t="s">
        <v>254</v>
      </c>
      <c r="E612" s="6" t="s">
        <v>850</v>
      </c>
      <c r="F612" s="6"/>
      <c r="G612" s="6" t="s">
        <v>922</v>
      </c>
      <c r="H612" s="6" t="s">
        <v>272</v>
      </c>
      <c r="I612" s="6" t="s">
        <v>286</v>
      </c>
      <c r="J612" s="6"/>
      <c r="K612" s="17">
        <v>4.6200000000000001</v>
      </c>
      <c r="L612" s="6" t="s">
        <v>44</v>
      </c>
      <c r="M612" s="19">
        <v>0.048800000000000003</v>
      </c>
      <c r="N612" s="8">
        <v>0.061800000000000001</v>
      </c>
      <c r="O612" s="7">
        <v>154381.60999999999</v>
      </c>
      <c r="P612" s="7">
        <v>95.569999999999993</v>
      </c>
      <c r="Q612" s="7">
        <v>0</v>
      </c>
      <c r="R612" s="7">
        <v>468.58999999999998</v>
      </c>
      <c r="S612" s="8">
        <v>0.00040000000000000002</v>
      </c>
      <c r="T612" s="8">
        <v>0.0015</v>
      </c>
      <c r="U612" s="8">
        <v>0.00029999999999999997</v>
      </c>
      <c r="V612" s="52"/>
    </row>
    <row r="613" spans="1:22" ht="12.75">
      <c r="A613" s="52"/>
      <c r="B613" s="6" t="s">
        <v>1054</v>
      </c>
      <c r="C613" s="17" t="s">
        <v>1055</v>
      </c>
      <c r="D613" s="18" t="s">
        <v>254</v>
      </c>
      <c r="E613" s="6" t="s">
        <v>850</v>
      </c>
      <c r="F613" s="6"/>
      <c r="G613" s="6" t="s">
        <v>922</v>
      </c>
      <c r="H613" s="6" t="s">
        <v>272</v>
      </c>
      <c r="I613" s="6" t="s">
        <v>286</v>
      </c>
      <c r="J613" s="6"/>
      <c r="K613" s="17">
        <v>7.4100000000000001</v>
      </c>
      <c r="L613" s="6" t="s">
        <v>100</v>
      </c>
      <c r="M613" s="19">
        <v>0.050000000000000003</v>
      </c>
      <c r="N613" s="8">
        <v>0.057799999999999997</v>
      </c>
      <c r="O613" s="7">
        <v>429000.29999999999</v>
      </c>
      <c r="P613" s="7">
        <v>91.049999999999997</v>
      </c>
      <c r="Q613" s="7">
        <v>0</v>
      </c>
      <c r="R613" s="7">
        <v>390.60000000000002</v>
      </c>
      <c r="S613" s="8">
        <v>0.001</v>
      </c>
      <c r="T613" s="8">
        <v>0.0011999999999999999</v>
      </c>
      <c r="U613" s="8">
        <v>0.00020000000000000001</v>
      </c>
      <c r="V613" s="52"/>
    </row>
    <row r="614" spans="1:22" ht="12.75">
      <c r="A614" s="52"/>
      <c r="B614" s="6" t="s">
        <v>1056</v>
      </c>
      <c r="C614" s="17" t="s">
        <v>1057</v>
      </c>
      <c r="D614" s="18" t="s">
        <v>939</v>
      </c>
      <c r="E614" s="6" t="s">
        <v>850</v>
      </c>
      <c r="F614" s="6"/>
      <c r="G614" s="6" t="s">
        <v>866</v>
      </c>
      <c r="H614" s="6" t="s">
        <v>272</v>
      </c>
      <c r="I614" s="6" t="s">
        <v>1058</v>
      </c>
      <c r="J614" s="6"/>
      <c r="K614" s="17">
        <v>5.3399999999999999</v>
      </c>
      <c r="L614" s="6" t="s">
        <v>46</v>
      </c>
      <c r="M614" s="19">
        <v>0.068750000000000006</v>
      </c>
      <c r="N614" s="8">
        <v>0.058000000000000003</v>
      </c>
      <c r="O614" s="7">
        <v>58729.120000000003</v>
      </c>
      <c r="P614" s="7">
        <v>106.51000000000001</v>
      </c>
      <c r="Q614" s="7">
        <v>0</v>
      </c>
      <c r="R614" s="7">
        <v>260.74000000000001</v>
      </c>
      <c r="S614" s="8">
        <v>0.00020000000000000001</v>
      </c>
      <c r="T614" s="8">
        <v>0.00080000000000000004</v>
      </c>
      <c r="U614" s="8">
        <v>0.00020000000000000001</v>
      </c>
      <c r="V614" s="52"/>
    </row>
    <row r="615" spans="1:22" ht="12.75">
      <c r="A615" s="52"/>
      <c r="B615" s="6" t="s">
        <v>1059</v>
      </c>
      <c r="C615" s="17" t="s">
        <v>1060</v>
      </c>
      <c r="D615" s="18" t="s">
        <v>271</v>
      </c>
      <c r="E615" s="6" t="s">
        <v>850</v>
      </c>
      <c r="F615" s="6"/>
      <c r="G615" s="6" t="s">
        <v>887</v>
      </c>
      <c r="H615" s="6" t="s">
        <v>278</v>
      </c>
      <c r="I615" s="6" t="s">
        <v>251</v>
      </c>
      <c r="J615" s="6"/>
      <c r="K615" s="17">
        <v>7.4900000000000002</v>
      </c>
      <c r="L615" s="6" t="s">
        <v>44</v>
      </c>
      <c r="M615" s="19">
        <v>0.021999999999999999</v>
      </c>
      <c r="N615" s="8">
        <v>0.039800000000000002</v>
      </c>
      <c r="O615" s="7">
        <v>132329.32000000001</v>
      </c>
      <c r="P615" s="7">
        <v>87.760000000000005</v>
      </c>
      <c r="Q615" s="7">
        <v>0</v>
      </c>
      <c r="R615" s="7">
        <v>368.83999999999998</v>
      </c>
      <c r="S615" s="8">
        <v>0.00010000000000000001</v>
      </c>
      <c r="T615" s="8">
        <v>0.0011999999999999999</v>
      </c>
      <c r="U615" s="8">
        <v>0.00020000000000000001</v>
      </c>
      <c r="V615" s="52"/>
    </row>
    <row r="616" spans="1:22" ht="12.75">
      <c r="A616" s="52"/>
      <c r="B616" s="6" t="s">
        <v>1061</v>
      </c>
      <c r="C616" s="17" t="s">
        <v>1062</v>
      </c>
      <c r="D616" s="18" t="s">
        <v>260</v>
      </c>
      <c r="E616" s="6" t="s">
        <v>850</v>
      </c>
      <c r="F616" s="6"/>
      <c r="G616" s="6" t="s">
        <v>887</v>
      </c>
      <c r="H616" s="6" t="s">
        <v>278</v>
      </c>
      <c r="I616" s="6" t="s">
        <v>251</v>
      </c>
      <c r="J616" s="6"/>
      <c r="K616" s="17">
        <v>16.620000000000001</v>
      </c>
      <c r="L616" s="6" t="s">
        <v>44</v>
      </c>
      <c r="M616" s="19">
        <v>0.035499999999999997</v>
      </c>
      <c r="N616" s="8">
        <v>0.0458</v>
      </c>
      <c r="O616" s="7">
        <v>54011.330000000002</v>
      </c>
      <c r="P616" s="7">
        <v>83.879999999999995</v>
      </c>
      <c r="Q616" s="7">
        <v>0</v>
      </c>
      <c r="R616" s="7">
        <v>143.88999999999999</v>
      </c>
      <c r="S616" s="8">
        <v>0.00010000000000000001</v>
      </c>
      <c r="T616" s="8">
        <v>0.00050000000000000001</v>
      </c>
      <c r="U616" s="8">
        <v>0.00010000000000000001</v>
      </c>
      <c r="V616" s="52"/>
    </row>
    <row r="617" spans="1:22" ht="12.75">
      <c r="A617" s="52"/>
      <c r="B617" s="6" t="s">
        <v>1063</v>
      </c>
      <c r="C617" s="17" t="s">
        <v>1064</v>
      </c>
      <c r="D617" s="18" t="s">
        <v>260</v>
      </c>
      <c r="E617" s="6" t="s">
        <v>850</v>
      </c>
      <c r="F617" s="6"/>
      <c r="G617" s="6" t="s">
        <v>861</v>
      </c>
      <c r="H617" s="6" t="s">
        <v>278</v>
      </c>
      <c r="I617" s="6" t="s">
        <v>251</v>
      </c>
      <c r="J617" s="6"/>
      <c r="K617" s="17">
        <v>7.4900000000000002</v>
      </c>
      <c r="L617" s="6" t="s">
        <v>44</v>
      </c>
      <c r="M617" s="19">
        <v>0.032500000000000001</v>
      </c>
      <c r="N617" s="8">
        <v>0.036600000000000001</v>
      </c>
      <c r="O617" s="7">
        <v>151233.5</v>
      </c>
      <c r="P617" s="7">
        <v>97.609999999999999</v>
      </c>
      <c r="Q617" s="7">
        <v>0</v>
      </c>
      <c r="R617" s="7">
        <v>468.83999999999998</v>
      </c>
      <c r="S617" s="8">
        <v>0.00029999999999999997</v>
      </c>
      <c r="T617" s="8">
        <v>0.0015</v>
      </c>
      <c r="U617" s="8">
        <v>0.00029999999999999997</v>
      </c>
      <c r="V617" s="52"/>
    </row>
    <row r="618" spans="1:22" ht="12.75">
      <c r="A618" s="52"/>
      <c r="B618" s="6" t="s">
        <v>1065</v>
      </c>
      <c r="C618" s="17" t="s">
        <v>1066</v>
      </c>
      <c r="D618" s="18" t="s">
        <v>260</v>
      </c>
      <c r="E618" s="6" t="s">
        <v>850</v>
      </c>
      <c r="F618" s="6"/>
      <c r="G618" s="6" t="s">
        <v>930</v>
      </c>
      <c r="H618" s="6" t="s">
        <v>278</v>
      </c>
      <c r="I618" s="6" t="s">
        <v>251</v>
      </c>
      <c r="J618" s="6"/>
      <c r="K618" s="17">
        <v>3.5499999999999998</v>
      </c>
      <c r="L618" s="6" t="s">
        <v>44</v>
      </c>
      <c r="M618" s="19">
        <v>0.028500000000000001</v>
      </c>
      <c r="N618" s="8">
        <v>0.047600000000000003</v>
      </c>
      <c r="O618" s="7">
        <v>148196.89999999999</v>
      </c>
      <c r="P618" s="7">
        <v>94.25</v>
      </c>
      <c r="Q618" s="7">
        <v>0</v>
      </c>
      <c r="R618" s="7">
        <v>443.61000000000001</v>
      </c>
      <c r="S618" s="8">
        <v>0.00050000000000000001</v>
      </c>
      <c r="T618" s="8">
        <v>0.0014</v>
      </c>
      <c r="U618" s="8">
        <v>0.00029999999999999997</v>
      </c>
      <c r="V618" s="52"/>
    </row>
    <row r="619" spans="1:22" ht="12.75">
      <c r="A619" s="52"/>
      <c r="B619" s="6" t="s">
        <v>1067</v>
      </c>
      <c r="C619" s="17" t="s">
        <v>1068</v>
      </c>
      <c r="D619" s="18" t="s">
        <v>254</v>
      </c>
      <c r="E619" s="6" t="s">
        <v>850</v>
      </c>
      <c r="F619" s="6"/>
      <c r="G619" s="6" t="s">
        <v>930</v>
      </c>
      <c r="H619" s="6" t="s">
        <v>272</v>
      </c>
      <c r="I619" s="6" t="s">
        <v>286</v>
      </c>
      <c r="J619" s="6"/>
      <c r="K619" s="17">
        <v>4.1900000000000004</v>
      </c>
      <c r="L619" s="6" t="s">
        <v>49</v>
      </c>
      <c r="M619" s="19">
        <v>0.022499999999999999</v>
      </c>
      <c r="N619" s="8">
        <v>0.0263</v>
      </c>
      <c r="O619" s="7">
        <v>110178.88000000001</v>
      </c>
      <c r="P619" s="7">
        <v>99.560000000000002</v>
      </c>
      <c r="Q619" s="7">
        <v>0</v>
      </c>
      <c r="R619" s="7">
        <v>386.51999999999998</v>
      </c>
      <c r="S619" s="8">
        <v>0.00020000000000000001</v>
      </c>
      <c r="T619" s="8">
        <v>0.0011999999999999999</v>
      </c>
      <c r="U619" s="8">
        <v>0.00020000000000000001</v>
      </c>
      <c r="V619" s="52"/>
    </row>
    <row r="620" spans="1:22" ht="12.75">
      <c r="A620" s="52"/>
      <c r="B620" s="6" t="s">
        <v>1069</v>
      </c>
      <c r="C620" s="17" t="s">
        <v>1070</v>
      </c>
      <c r="D620" s="18" t="s">
        <v>254</v>
      </c>
      <c r="E620" s="6" t="s">
        <v>850</v>
      </c>
      <c r="F620" s="6"/>
      <c r="G620" s="6" t="s">
        <v>403</v>
      </c>
      <c r="H620" s="6" t="s">
        <v>272</v>
      </c>
      <c r="I620" s="6" t="s">
        <v>286</v>
      </c>
      <c r="J620" s="6"/>
      <c r="K620" s="17">
        <v>18.16</v>
      </c>
      <c r="L620" s="6" t="s">
        <v>44</v>
      </c>
      <c r="M620" s="19">
        <v>0.052999999999999998</v>
      </c>
      <c r="N620" s="8">
        <v>0.053999999999999999</v>
      </c>
      <c r="O620" s="7">
        <v>225390.37</v>
      </c>
      <c r="P620" s="7">
        <v>99.609999999999999</v>
      </c>
      <c r="Q620" s="7">
        <v>0</v>
      </c>
      <c r="R620" s="7">
        <v>713.08000000000004</v>
      </c>
      <c r="S620" s="8">
        <v>0.00020000000000000001</v>
      </c>
      <c r="T620" s="8">
        <v>0.0023</v>
      </c>
      <c r="U620" s="8">
        <v>0.00040000000000000002</v>
      </c>
      <c r="V620" s="52"/>
    </row>
    <row r="621" spans="1:22" ht="12.75">
      <c r="A621" s="52"/>
      <c r="B621" s="6" t="s">
        <v>1071</v>
      </c>
      <c r="C621" s="17" t="s">
        <v>1072</v>
      </c>
      <c r="D621" s="18" t="s">
        <v>254</v>
      </c>
      <c r="E621" s="6" t="s">
        <v>850</v>
      </c>
      <c r="F621" s="6"/>
      <c r="G621" s="6" t="s">
        <v>930</v>
      </c>
      <c r="H621" s="6" t="s">
        <v>272</v>
      </c>
      <c r="I621" s="6" t="s">
        <v>286</v>
      </c>
      <c r="J621" s="6"/>
      <c r="K621" s="17">
        <v>18.629999999999999</v>
      </c>
      <c r="L621" s="6" t="s">
        <v>44</v>
      </c>
      <c r="M621" s="19">
        <v>0.052999999999999998</v>
      </c>
      <c r="N621" s="8">
        <v>0.052200000000000003</v>
      </c>
      <c r="O621" s="7">
        <v>79459.940000000002</v>
      </c>
      <c r="P621" s="7">
        <v>102.97</v>
      </c>
      <c r="Q621" s="7">
        <v>0</v>
      </c>
      <c r="R621" s="7">
        <v>259.86000000000001</v>
      </c>
      <c r="S621" s="8">
        <v>0.00010000000000000001</v>
      </c>
      <c r="T621" s="8">
        <v>0.00080000000000000004</v>
      </c>
      <c r="U621" s="8">
        <v>0.00020000000000000001</v>
      </c>
      <c r="V621" s="52"/>
    </row>
    <row r="622" spans="1:22" ht="12.75">
      <c r="A622" s="52"/>
      <c r="B622" s="6" t="s">
        <v>1073</v>
      </c>
      <c r="C622" s="17" t="s">
        <v>1074</v>
      </c>
      <c r="D622" s="18" t="s">
        <v>260</v>
      </c>
      <c r="E622" s="6" t="s">
        <v>850</v>
      </c>
      <c r="F622" s="6"/>
      <c r="G622" s="6" t="s">
        <v>930</v>
      </c>
      <c r="H622" s="6" t="s">
        <v>278</v>
      </c>
      <c r="I622" s="6" t="s">
        <v>251</v>
      </c>
      <c r="J622" s="6"/>
      <c r="K622" s="17">
        <v>4</v>
      </c>
      <c r="L622" s="6" t="s">
        <v>44</v>
      </c>
      <c r="M622" s="19">
        <v>0.025000000000000001</v>
      </c>
      <c r="N622" s="8">
        <v>0.044900000000000002</v>
      </c>
      <c r="O622" s="7">
        <v>63465.43</v>
      </c>
      <c r="P622" s="7">
        <v>93.140000000000001</v>
      </c>
      <c r="Q622" s="7">
        <v>0</v>
      </c>
      <c r="R622" s="7">
        <v>187.74000000000001</v>
      </c>
      <c r="S622" s="8">
        <v>0.00020000000000000001</v>
      </c>
      <c r="T622" s="8">
        <v>0.00059999999999999995</v>
      </c>
      <c r="U622" s="8">
        <v>0.00010000000000000001</v>
      </c>
      <c r="V622" s="52"/>
    </row>
    <row r="623" spans="1:22" ht="12.75">
      <c r="A623" s="52"/>
      <c r="B623" s="6" t="s">
        <v>1075</v>
      </c>
      <c r="C623" s="17" t="s">
        <v>1076</v>
      </c>
      <c r="D623" s="18" t="s">
        <v>854</v>
      </c>
      <c r="E623" s="6" t="s">
        <v>850</v>
      </c>
      <c r="F623" s="6"/>
      <c r="G623" s="6" t="s">
        <v>919</v>
      </c>
      <c r="H623" s="6" t="s">
        <v>278</v>
      </c>
      <c r="I623" s="6" t="s">
        <v>251</v>
      </c>
      <c r="J623" s="6"/>
      <c r="K623" s="17">
        <v>7.4500000000000002</v>
      </c>
      <c r="L623" s="6" t="s">
        <v>44</v>
      </c>
      <c r="M623" s="19">
        <v>0.036299999999999999</v>
      </c>
      <c r="N623" s="8">
        <v>0.048399999999999999</v>
      </c>
      <c r="O623" s="7">
        <v>72048.539999999994</v>
      </c>
      <c r="P623" s="7">
        <v>92.519999999999996</v>
      </c>
      <c r="Q623" s="7">
        <v>0</v>
      </c>
      <c r="R623" s="7">
        <v>211.71000000000001</v>
      </c>
      <c r="S623" s="8">
        <v>0.00020000000000000001</v>
      </c>
      <c r="T623" s="8">
        <v>0.00069999999999999999</v>
      </c>
      <c r="U623" s="8">
        <v>0.00010000000000000001</v>
      </c>
      <c r="V623" s="52"/>
    </row>
    <row r="624" spans="1:22" ht="12.75">
      <c r="A624" s="52"/>
      <c r="B624" s="6" t="s">
        <v>1077</v>
      </c>
      <c r="C624" s="17" t="s">
        <v>1078</v>
      </c>
      <c r="D624" s="18" t="s">
        <v>260</v>
      </c>
      <c r="E624" s="6" t="s">
        <v>850</v>
      </c>
      <c r="F624" s="6"/>
      <c r="G624" s="6" t="s">
        <v>1079</v>
      </c>
      <c r="H624" s="6" t="s">
        <v>278</v>
      </c>
      <c r="I624" s="6" t="s">
        <v>251</v>
      </c>
      <c r="J624" s="6"/>
      <c r="K624" s="17">
        <v>2.77</v>
      </c>
      <c r="L624" s="6" t="s">
        <v>44</v>
      </c>
      <c r="M624" s="19">
        <v>0.044999999999999998</v>
      </c>
      <c r="N624" s="8">
        <v>0.0339</v>
      </c>
      <c r="O624" s="7">
        <v>54009.900000000001</v>
      </c>
      <c r="P624" s="7">
        <v>104.84</v>
      </c>
      <c r="Q624" s="7">
        <v>0</v>
      </c>
      <c r="R624" s="7">
        <v>179.84</v>
      </c>
      <c r="S624" s="8">
        <v>0.00010000000000000001</v>
      </c>
      <c r="T624" s="8">
        <v>0.00059999999999999995</v>
      </c>
      <c r="U624" s="8">
        <v>0.00010000000000000001</v>
      </c>
      <c r="V624" s="52"/>
    </row>
    <row r="625" spans="1:22" ht="12.75">
      <c r="A625" s="52"/>
      <c r="B625" s="6" t="s">
        <v>1080</v>
      </c>
      <c r="C625" s="17" t="s">
        <v>1081</v>
      </c>
      <c r="D625" s="18" t="s">
        <v>254</v>
      </c>
      <c r="E625" s="6" t="s">
        <v>850</v>
      </c>
      <c r="F625" s="6"/>
      <c r="G625" s="6" t="s">
        <v>1082</v>
      </c>
      <c r="H625" s="6" t="s">
        <v>272</v>
      </c>
      <c r="I625" s="6" t="s">
        <v>286</v>
      </c>
      <c r="J625" s="6"/>
      <c r="K625" s="17">
        <v>6.2400000000000002</v>
      </c>
      <c r="L625" s="6" t="s">
        <v>49</v>
      </c>
      <c r="M625" s="19">
        <v>0.03875</v>
      </c>
      <c r="N625" s="8">
        <v>0.040800000000000003</v>
      </c>
      <c r="O625" s="7">
        <v>35563.739999999998</v>
      </c>
      <c r="P625" s="7">
        <v>101.76000000000001</v>
      </c>
      <c r="Q625" s="7">
        <v>0</v>
      </c>
      <c r="R625" s="7">
        <v>127.52</v>
      </c>
      <c r="S625" s="8">
        <v>2.3710000000000002E-05</v>
      </c>
      <c r="T625" s="8">
        <v>0.00040000000000000002</v>
      </c>
      <c r="U625" s="8">
        <v>0.00010000000000000001</v>
      </c>
      <c r="V625" s="52"/>
    </row>
    <row r="626" spans="1:22" ht="12.75">
      <c r="A626" s="52"/>
      <c r="B626" s="6" t="s">
        <v>1083</v>
      </c>
      <c r="C626" s="17" t="s">
        <v>1084</v>
      </c>
      <c r="D626" s="18" t="s">
        <v>254</v>
      </c>
      <c r="E626" s="6" t="s">
        <v>850</v>
      </c>
      <c r="F626" s="6"/>
      <c r="G626" s="6" t="s">
        <v>1082</v>
      </c>
      <c r="H626" s="6" t="s">
        <v>272</v>
      </c>
      <c r="I626" s="6" t="s">
        <v>286</v>
      </c>
      <c r="J626" s="6"/>
      <c r="K626" s="17">
        <v>5.1799999999999997</v>
      </c>
      <c r="L626" s="6" t="s">
        <v>49</v>
      </c>
      <c r="M626" s="19">
        <v>0.046300000000000001</v>
      </c>
      <c r="N626" s="8">
        <v>0.048500000000000001</v>
      </c>
      <c r="O626" s="7">
        <v>251862.12</v>
      </c>
      <c r="P626" s="7">
        <v>108.08</v>
      </c>
      <c r="Q626" s="7">
        <v>0</v>
      </c>
      <c r="R626" s="7">
        <v>959.16999999999996</v>
      </c>
      <c r="S626" s="8">
        <v>0.00020000000000000001</v>
      </c>
      <c r="T626" s="8">
        <v>0.0030000000000000001</v>
      </c>
      <c r="U626" s="8">
        <v>0.00059999999999999995</v>
      </c>
      <c r="V626" s="52"/>
    </row>
    <row r="627" spans="1:22" ht="12.75">
      <c r="A627" s="52"/>
      <c r="B627" s="6" t="s">
        <v>1085</v>
      </c>
      <c r="C627" s="17" t="s">
        <v>1086</v>
      </c>
      <c r="D627" s="18" t="s">
        <v>260</v>
      </c>
      <c r="E627" s="6" t="s">
        <v>850</v>
      </c>
      <c r="F627" s="6"/>
      <c r="G627" s="6" t="s">
        <v>866</v>
      </c>
      <c r="H627" s="6" t="s">
        <v>278</v>
      </c>
      <c r="I627" s="6" t="s">
        <v>251</v>
      </c>
      <c r="J627" s="6"/>
      <c r="K627" s="17">
        <v>1.76</v>
      </c>
      <c r="L627" s="6" t="s">
        <v>44</v>
      </c>
      <c r="M627" s="19">
        <v>0.014999999999999999</v>
      </c>
      <c r="N627" s="8">
        <v>0.033500000000000002</v>
      </c>
      <c r="O627" s="7">
        <v>19373.990000000002</v>
      </c>
      <c r="P627" s="7">
        <v>96.819999999999993</v>
      </c>
      <c r="Q627" s="7">
        <v>0</v>
      </c>
      <c r="R627" s="7">
        <v>59.579999999999998</v>
      </c>
      <c r="S627" s="8">
        <v>1.7609999999999999E-05</v>
      </c>
      <c r="T627" s="8">
        <v>0.00020000000000000001</v>
      </c>
      <c r="U627" s="8">
        <v>0</v>
      </c>
      <c r="V627" s="52"/>
    </row>
    <row r="628" spans="1:22" ht="12.75">
      <c r="A628" s="52"/>
      <c r="B628" s="6" t="s">
        <v>1087</v>
      </c>
      <c r="C628" s="17" t="s">
        <v>1088</v>
      </c>
      <c r="D628" s="18" t="s">
        <v>271</v>
      </c>
      <c r="E628" s="6" t="s">
        <v>850</v>
      </c>
      <c r="F628" s="6"/>
      <c r="G628" s="6" t="s">
        <v>895</v>
      </c>
      <c r="H628" s="6" t="s">
        <v>1089</v>
      </c>
      <c r="I628" s="6" t="s">
        <v>251</v>
      </c>
      <c r="J628" s="6"/>
      <c r="K628" s="17">
        <v>2.9100000000000001</v>
      </c>
      <c r="L628" s="6" t="s">
        <v>49</v>
      </c>
      <c r="M628" s="19">
        <v>0.018700000000000001</v>
      </c>
      <c r="N628" s="8">
        <v>0.032000000000000001</v>
      </c>
      <c r="O628" s="7">
        <v>162859.20000000001</v>
      </c>
      <c r="P628" s="7">
        <v>96.219999999999999</v>
      </c>
      <c r="Q628" s="7">
        <v>0</v>
      </c>
      <c r="R628" s="7">
        <v>552.15999999999997</v>
      </c>
      <c r="S628" s="8">
        <v>0.00029999999999999997</v>
      </c>
      <c r="T628" s="8">
        <v>0.0018</v>
      </c>
      <c r="U628" s="8">
        <v>0.00029999999999999997</v>
      </c>
      <c r="V628" s="52"/>
    </row>
    <row r="629" spans="1:22" ht="12.75">
      <c r="A629" s="52"/>
      <c r="B629" s="6" t="s">
        <v>1090</v>
      </c>
      <c r="C629" s="17" t="s">
        <v>1091</v>
      </c>
      <c r="D629" s="18" t="s">
        <v>254</v>
      </c>
      <c r="E629" s="6" t="s">
        <v>850</v>
      </c>
      <c r="F629" s="6"/>
      <c r="G629" s="6" t="s">
        <v>858</v>
      </c>
      <c r="H629" s="6" t="s">
        <v>1089</v>
      </c>
      <c r="I629" s="6" t="s">
        <v>251</v>
      </c>
      <c r="J629" s="6"/>
      <c r="K629" s="17">
        <v>4.6399999999999997</v>
      </c>
      <c r="L629" s="6" t="s">
        <v>49</v>
      </c>
      <c r="M629" s="19">
        <v>0.047500000000000001</v>
      </c>
      <c r="N629" s="8">
        <v>0.0487</v>
      </c>
      <c r="O629" s="7">
        <v>175575.09</v>
      </c>
      <c r="P629" s="7">
        <v>100.59999999999999</v>
      </c>
      <c r="Q629" s="7">
        <v>0</v>
      </c>
      <c r="R629" s="7">
        <v>622.37</v>
      </c>
      <c r="S629" s="8">
        <v>0.00020000000000000001</v>
      </c>
      <c r="T629" s="8">
        <v>0.002</v>
      </c>
      <c r="U629" s="8">
        <v>0.00040000000000000002</v>
      </c>
      <c r="V629" s="52"/>
    </row>
    <row r="630" spans="1:22" ht="12.75">
      <c r="A630" s="52"/>
      <c r="B630" s="6" t="s">
        <v>1092</v>
      </c>
      <c r="C630" s="17" t="s">
        <v>1093</v>
      </c>
      <c r="D630" s="18" t="s">
        <v>254</v>
      </c>
      <c r="E630" s="6" t="s">
        <v>850</v>
      </c>
      <c r="F630" s="6"/>
      <c r="G630" s="6" t="s">
        <v>858</v>
      </c>
      <c r="H630" s="6" t="s">
        <v>1089</v>
      </c>
      <c r="I630" s="6" t="s">
        <v>251</v>
      </c>
      <c r="J630" s="6"/>
      <c r="K630" s="17">
        <v>2.6899999999999999</v>
      </c>
      <c r="L630" s="6" t="s">
        <v>49</v>
      </c>
      <c r="M630" s="19">
        <v>0.050000000000000003</v>
      </c>
      <c r="N630" s="8">
        <v>0.055</v>
      </c>
      <c r="O630" s="7">
        <v>165898.14999999999</v>
      </c>
      <c r="P630" s="7">
        <v>99.560000000000002</v>
      </c>
      <c r="Q630" s="7">
        <v>0</v>
      </c>
      <c r="R630" s="7">
        <v>581.99000000000001</v>
      </c>
      <c r="S630" s="8">
        <v>0.00059999999999999995</v>
      </c>
      <c r="T630" s="8">
        <v>0.0018</v>
      </c>
      <c r="U630" s="8">
        <v>0.00040000000000000002</v>
      </c>
      <c r="V630" s="52"/>
    </row>
    <row r="631" spans="1:22" ht="12.75">
      <c r="A631" s="52"/>
      <c r="B631" s="6" t="s">
        <v>1094</v>
      </c>
      <c r="C631" s="17" t="s">
        <v>1095</v>
      </c>
      <c r="D631" s="18" t="s">
        <v>260</v>
      </c>
      <c r="E631" s="6" t="s">
        <v>850</v>
      </c>
      <c r="F631" s="6"/>
      <c r="G631" s="6" t="s">
        <v>1096</v>
      </c>
      <c r="H631" s="6" t="s">
        <v>1097</v>
      </c>
      <c r="I631" s="6" t="s">
        <v>273</v>
      </c>
      <c r="J631" s="6"/>
      <c r="K631" s="17">
        <v>4.6100000000000003</v>
      </c>
      <c r="L631" s="6" t="s">
        <v>44</v>
      </c>
      <c r="M631" s="19">
        <v>0.080000000000000002</v>
      </c>
      <c r="N631" s="8">
        <v>0.089499999999999996</v>
      </c>
      <c r="O631" s="7">
        <v>802850.52000000002</v>
      </c>
      <c r="P631" s="7">
        <v>98.540000000000006</v>
      </c>
      <c r="Q631" s="7">
        <v>0</v>
      </c>
      <c r="R631" s="7">
        <v>2512.6300000000001</v>
      </c>
      <c r="S631" s="8">
        <v>0.002</v>
      </c>
      <c r="T631" s="8">
        <v>0.0080000000000000002</v>
      </c>
      <c r="U631" s="8">
        <v>0.0015</v>
      </c>
      <c r="V631" s="52"/>
    </row>
    <row r="632" spans="1:22" ht="12.75">
      <c r="A632" s="52"/>
      <c r="B632" s="6" t="s">
        <v>1098</v>
      </c>
      <c r="C632" s="17" t="s">
        <v>1099</v>
      </c>
      <c r="D632" s="18" t="s">
        <v>260</v>
      </c>
      <c r="E632" s="6" t="s">
        <v>850</v>
      </c>
      <c r="F632" s="6"/>
      <c r="G632" s="6" t="s">
        <v>869</v>
      </c>
      <c r="H632" s="6" t="s">
        <v>1089</v>
      </c>
      <c r="I632" s="6" t="s">
        <v>251</v>
      </c>
      <c r="J632" s="6"/>
      <c r="K632" s="17">
        <v>2.6899999999999999</v>
      </c>
      <c r="L632" s="6" t="s">
        <v>46</v>
      </c>
      <c r="M632" s="19">
        <v>0.052499999999999998</v>
      </c>
      <c r="N632" s="8">
        <v>0.048599999999999997</v>
      </c>
      <c r="O632" s="7">
        <v>111029.41</v>
      </c>
      <c r="P632" s="7">
        <v>104.26000000000001</v>
      </c>
      <c r="Q632" s="7">
        <v>0</v>
      </c>
      <c r="R632" s="7">
        <v>482.51999999999998</v>
      </c>
      <c r="S632" s="8">
        <v>0.00020000000000000001</v>
      </c>
      <c r="T632" s="8">
        <v>0.0015</v>
      </c>
      <c r="U632" s="8">
        <v>0.00029999999999999997</v>
      </c>
      <c r="V632" s="52"/>
    </row>
    <row r="633" spans="1:22" ht="12.75">
      <c r="A633" s="52"/>
      <c r="B633" s="6" t="s">
        <v>1100</v>
      </c>
      <c r="C633" s="17" t="s">
        <v>1101</v>
      </c>
      <c r="D633" s="18" t="s">
        <v>249</v>
      </c>
      <c r="E633" s="6" t="s">
        <v>850</v>
      </c>
      <c r="F633" s="6"/>
      <c r="G633" s="6" t="s">
        <v>898</v>
      </c>
      <c r="H633" s="6" t="s">
        <v>1097</v>
      </c>
      <c r="I633" s="6" t="s">
        <v>286</v>
      </c>
      <c r="J633" s="6"/>
      <c r="K633" s="17">
        <v>2.8199999999999998</v>
      </c>
      <c r="L633" s="6" t="s">
        <v>49</v>
      </c>
      <c r="M633" s="19">
        <v>0.028799999999999999</v>
      </c>
      <c r="N633" s="8">
        <v>0.042200000000000001</v>
      </c>
      <c r="O633" s="7">
        <v>169524.14999999999</v>
      </c>
      <c r="P633" s="7">
        <v>100.42</v>
      </c>
      <c r="Q633" s="7">
        <v>0</v>
      </c>
      <c r="R633" s="7">
        <v>599.84000000000003</v>
      </c>
      <c r="S633" s="8">
        <v>0.00029999999999999997</v>
      </c>
      <c r="T633" s="8">
        <v>0.0019</v>
      </c>
      <c r="U633" s="8">
        <v>0.00040000000000000002</v>
      </c>
      <c r="V633" s="52"/>
    </row>
    <row r="634" spans="1:22" ht="12.75">
      <c r="A634" s="52"/>
      <c r="B634" s="6" t="s">
        <v>1102</v>
      </c>
      <c r="C634" s="17" t="s">
        <v>1103</v>
      </c>
      <c r="D634" s="18" t="s">
        <v>254</v>
      </c>
      <c r="E634" s="6" t="s">
        <v>850</v>
      </c>
      <c r="F634" s="6"/>
      <c r="G634" s="6" t="s">
        <v>858</v>
      </c>
      <c r="H634" s="6" t="s">
        <v>1097</v>
      </c>
      <c r="I634" s="6" t="s">
        <v>286</v>
      </c>
      <c r="J634" s="6"/>
      <c r="K634" s="17">
        <v>3.1200000000000001</v>
      </c>
      <c r="L634" s="6" t="s">
        <v>49</v>
      </c>
      <c r="M634" s="19">
        <v>0.042500000000000003</v>
      </c>
      <c r="N634" s="8">
        <v>0.046300000000000001</v>
      </c>
      <c r="O634" s="7">
        <v>268819.53999999998</v>
      </c>
      <c r="P634" s="7">
        <v>100.59</v>
      </c>
      <c r="Q634" s="7">
        <v>0</v>
      </c>
      <c r="R634" s="7">
        <v>952.79999999999995</v>
      </c>
      <c r="S634" s="8">
        <v>0.00029999999999999997</v>
      </c>
      <c r="T634" s="8">
        <v>0.0030000000000000001</v>
      </c>
      <c r="U634" s="8">
        <v>0.00059999999999999995</v>
      </c>
      <c r="V634" s="52"/>
    </row>
    <row r="635" spans="1:22" ht="12.75">
      <c r="A635" s="52"/>
      <c r="B635" s="6" t="s">
        <v>1104</v>
      </c>
      <c r="C635" s="17" t="s">
        <v>1105</v>
      </c>
      <c r="D635" s="18" t="s">
        <v>260</v>
      </c>
      <c r="E635" s="6" t="s">
        <v>850</v>
      </c>
      <c r="F635" s="6"/>
      <c r="G635" s="6" t="s">
        <v>1004</v>
      </c>
      <c r="H635" s="6" t="s">
        <v>1089</v>
      </c>
      <c r="I635" s="6" t="s">
        <v>251</v>
      </c>
      <c r="J635" s="6"/>
      <c r="K635" s="17">
        <v>7.4000000000000004</v>
      </c>
      <c r="L635" s="6" t="s">
        <v>44</v>
      </c>
      <c r="M635" s="19">
        <v>0.031300000000000001</v>
      </c>
      <c r="N635" s="8">
        <v>0.049500000000000002</v>
      </c>
      <c r="O635" s="7">
        <v>109581.51</v>
      </c>
      <c r="P635" s="7">
        <v>88.010000000000005</v>
      </c>
      <c r="Q635" s="7">
        <v>0</v>
      </c>
      <c r="R635" s="7">
        <v>306.30000000000001</v>
      </c>
      <c r="S635" s="8">
        <v>0.00020000000000000001</v>
      </c>
      <c r="T635" s="8">
        <v>0.001</v>
      </c>
      <c r="U635" s="8">
        <v>0.00020000000000000001</v>
      </c>
      <c r="V635" s="52"/>
    </row>
    <row r="636" spans="1:22" ht="12.75">
      <c r="A636" s="52"/>
      <c r="B636" s="6" t="s">
        <v>1106</v>
      </c>
      <c r="C636" s="17" t="s">
        <v>1107</v>
      </c>
      <c r="D636" s="18" t="s">
        <v>254</v>
      </c>
      <c r="E636" s="6" t="s">
        <v>850</v>
      </c>
      <c r="F636" s="6"/>
      <c r="G636" s="6" t="s">
        <v>858</v>
      </c>
      <c r="H636" s="6" t="s">
        <v>1089</v>
      </c>
      <c r="I636" s="6" t="s">
        <v>251</v>
      </c>
      <c r="J636" s="6"/>
      <c r="K636" s="17">
        <v>4.1699999999999999</v>
      </c>
      <c r="L636" s="6" t="s">
        <v>44</v>
      </c>
      <c r="M636" s="19">
        <v>0.0613</v>
      </c>
      <c r="N636" s="8">
        <v>0.063100000000000003</v>
      </c>
      <c r="O636" s="7">
        <v>108984.16</v>
      </c>
      <c r="P636" s="7">
        <v>100.09999999999999</v>
      </c>
      <c r="Q636" s="7">
        <v>0</v>
      </c>
      <c r="R636" s="7">
        <v>346.48000000000002</v>
      </c>
      <c r="S636" s="8">
        <v>0.00010000000000000001</v>
      </c>
      <c r="T636" s="8">
        <v>0.0011000000000000001</v>
      </c>
      <c r="U636" s="8">
        <v>0.00020000000000000001</v>
      </c>
      <c r="V636" s="52"/>
    </row>
    <row r="637" spans="1:22" ht="12.75">
      <c r="A637" s="52"/>
      <c r="B637" s="6" t="s">
        <v>1108</v>
      </c>
      <c r="C637" s="17" t="s">
        <v>1109</v>
      </c>
      <c r="D637" s="18" t="s">
        <v>254</v>
      </c>
      <c r="E637" s="6" t="s">
        <v>850</v>
      </c>
      <c r="F637" s="6"/>
      <c r="G637" s="6" t="s">
        <v>919</v>
      </c>
      <c r="H637" s="6" t="s">
        <v>1089</v>
      </c>
      <c r="I637" s="6" t="s">
        <v>251</v>
      </c>
      <c r="J637" s="6"/>
      <c r="K637" s="17">
        <v>3.4900000000000002</v>
      </c>
      <c r="L637" s="6" t="s">
        <v>49</v>
      </c>
      <c r="M637" s="19">
        <v>0.042500000000000003</v>
      </c>
      <c r="N637" s="8">
        <v>0.060100000000000001</v>
      </c>
      <c r="O637" s="7">
        <v>128661.99000000001</v>
      </c>
      <c r="P637" s="7">
        <v>97.540000000000006</v>
      </c>
      <c r="Q637" s="7">
        <v>0</v>
      </c>
      <c r="R637" s="7">
        <v>442.19999999999999</v>
      </c>
      <c r="S637" s="8">
        <v>0.00040000000000000002</v>
      </c>
      <c r="T637" s="8">
        <v>0.0014</v>
      </c>
      <c r="U637" s="8">
        <v>0.00029999999999999997</v>
      </c>
      <c r="V637" s="52"/>
    </row>
    <row r="638" spans="1:22" ht="12.75">
      <c r="A638" s="52"/>
      <c r="B638" s="6" t="s">
        <v>1110</v>
      </c>
      <c r="C638" s="17" t="s">
        <v>1111</v>
      </c>
      <c r="D638" s="18" t="s">
        <v>254</v>
      </c>
      <c r="E638" s="6" t="s">
        <v>850</v>
      </c>
      <c r="F638" s="6"/>
      <c r="G638" s="6" t="s">
        <v>858</v>
      </c>
      <c r="H638" s="6" t="s">
        <v>1089</v>
      </c>
      <c r="I638" s="6" t="s">
        <v>251</v>
      </c>
      <c r="J638" s="6"/>
      <c r="K638" s="17">
        <v>2.73</v>
      </c>
      <c r="L638" s="6" t="s">
        <v>49</v>
      </c>
      <c r="M638" s="19">
        <v>0.035000000000000003</v>
      </c>
      <c r="N638" s="8">
        <v>0.039899999999999998</v>
      </c>
      <c r="O638" s="7">
        <v>1695.28</v>
      </c>
      <c r="P638" s="7">
        <v>9985</v>
      </c>
      <c r="Q638" s="7">
        <v>0</v>
      </c>
      <c r="R638" s="7">
        <v>596.45000000000005</v>
      </c>
      <c r="S638" s="8">
        <v>2.26E-06</v>
      </c>
      <c r="T638" s="8">
        <v>0.0019</v>
      </c>
      <c r="U638" s="8">
        <v>0.00040000000000000002</v>
      </c>
      <c r="V638" s="52"/>
    </row>
    <row r="639" spans="1:22" ht="12.75">
      <c r="A639" s="52"/>
      <c r="B639" s="6" t="s">
        <v>1112</v>
      </c>
      <c r="C639" s="17" t="s">
        <v>1113</v>
      </c>
      <c r="D639" s="18" t="s">
        <v>254</v>
      </c>
      <c r="E639" s="6" t="s">
        <v>850</v>
      </c>
      <c r="F639" s="6"/>
      <c r="G639" s="6" t="s">
        <v>858</v>
      </c>
      <c r="H639" s="6" t="s">
        <v>1089</v>
      </c>
      <c r="I639" s="6" t="s">
        <v>251</v>
      </c>
      <c r="J639" s="6"/>
      <c r="K639" s="17">
        <v>1.3600000000000001</v>
      </c>
      <c r="L639" s="6" t="s">
        <v>49</v>
      </c>
      <c r="M639" s="19">
        <v>0.052499999999999998</v>
      </c>
      <c r="N639" s="8">
        <v>0.058900000000000001</v>
      </c>
      <c r="O639" s="7">
        <v>108975.51</v>
      </c>
      <c r="P639" s="7">
        <v>101.29000000000001</v>
      </c>
      <c r="Q639" s="7">
        <v>0</v>
      </c>
      <c r="R639" s="7">
        <v>388.94</v>
      </c>
      <c r="S639" s="8">
        <v>0.00010000000000000001</v>
      </c>
      <c r="T639" s="8">
        <v>0.0011999999999999999</v>
      </c>
      <c r="U639" s="8">
        <v>0.00020000000000000001</v>
      </c>
      <c r="V639" s="52"/>
    </row>
    <row r="640" spans="1:22" ht="12.75">
      <c r="A640" s="52"/>
      <c r="B640" s="6" t="s">
        <v>1114</v>
      </c>
      <c r="C640" s="17" t="s">
        <v>1115</v>
      </c>
      <c r="D640" s="18" t="s">
        <v>260</v>
      </c>
      <c r="E640" s="6" t="s">
        <v>850</v>
      </c>
      <c r="F640" s="6"/>
      <c r="G640" s="6" t="s">
        <v>866</v>
      </c>
      <c r="H640" s="6" t="s">
        <v>1089</v>
      </c>
      <c r="I640" s="6" t="s">
        <v>251</v>
      </c>
      <c r="J640" s="6"/>
      <c r="K640" s="17">
        <v>7.1600000000000001</v>
      </c>
      <c r="L640" s="6" t="s">
        <v>44</v>
      </c>
      <c r="M640" s="19">
        <v>0.041300000000000003</v>
      </c>
      <c r="N640" s="8">
        <v>0.048599999999999997</v>
      </c>
      <c r="O640" s="7">
        <v>188894.39000000001</v>
      </c>
      <c r="P640" s="7">
        <v>95.810000000000002</v>
      </c>
      <c r="Q640" s="7">
        <v>0</v>
      </c>
      <c r="R640" s="7">
        <v>574.78999999999996</v>
      </c>
      <c r="S640" s="8">
        <v>0.00040000000000000002</v>
      </c>
      <c r="T640" s="8">
        <v>0.0018</v>
      </c>
      <c r="U640" s="8">
        <v>0.00040000000000000002</v>
      </c>
      <c r="V640" s="52"/>
    </row>
    <row r="641" spans="1:22" ht="12.75">
      <c r="A641" s="52"/>
      <c r="B641" s="6" t="s">
        <v>1116</v>
      </c>
      <c r="C641" s="17" t="s">
        <v>1117</v>
      </c>
      <c r="D641" s="18" t="s">
        <v>254</v>
      </c>
      <c r="E641" s="6" t="s">
        <v>850</v>
      </c>
      <c r="F641" s="6"/>
      <c r="G641" s="6" t="s">
        <v>858</v>
      </c>
      <c r="H641" s="6" t="s">
        <v>1089</v>
      </c>
      <c r="I641" s="6" t="s">
        <v>251</v>
      </c>
      <c r="J641" s="6"/>
      <c r="K641" s="17">
        <v>2.25</v>
      </c>
      <c r="L641" s="6" t="s">
        <v>44</v>
      </c>
      <c r="M641" s="19">
        <v>0.056300000000000003</v>
      </c>
      <c r="N641" s="8">
        <v>0.064799999999999996</v>
      </c>
      <c r="O641" s="7">
        <v>96870.940000000002</v>
      </c>
      <c r="P641" s="7">
        <v>101.27</v>
      </c>
      <c r="Q641" s="7">
        <v>0</v>
      </c>
      <c r="R641" s="7">
        <v>311.56999999999999</v>
      </c>
      <c r="S641" s="8">
        <v>0.00020000000000000001</v>
      </c>
      <c r="T641" s="8">
        <v>0.001</v>
      </c>
      <c r="U641" s="8">
        <v>0.00020000000000000001</v>
      </c>
      <c r="V641" s="52"/>
    </row>
    <row r="642" spans="1:22" ht="12.75">
      <c r="A642" s="52"/>
      <c r="B642" s="6" t="s">
        <v>1118</v>
      </c>
      <c r="C642" s="17" t="s">
        <v>1119</v>
      </c>
      <c r="D642" s="18" t="s">
        <v>260</v>
      </c>
      <c r="E642" s="6" t="s">
        <v>850</v>
      </c>
      <c r="F642" s="6"/>
      <c r="G642" s="6" t="s">
        <v>901</v>
      </c>
      <c r="H642" s="6" t="s">
        <v>1097</v>
      </c>
      <c r="I642" s="6" t="s">
        <v>286</v>
      </c>
      <c r="J642" s="6"/>
      <c r="K642" s="17">
        <v>4.1399999999999997</v>
      </c>
      <c r="L642" s="6" t="s">
        <v>44</v>
      </c>
      <c r="M642" s="19">
        <v>0.0625</v>
      </c>
      <c r="N642" s="8">
        <v>0.051999999999999998</v>
      </c>
      <c r="O642" s="7">
        <v>85850.169999999998</v>
      </c>
      <c r="P642" s="7">
        <v>101.11</v>
      </c>
      <c r="Q642" s="7">
        <v>0</v>
      </c>
      <c r="R642" s="7">
        <v>275.69</v>
      </c>
      <c r="S642" s="8">
        <v>0.00010000000000000001</v>
      </c>
      <c r="T642" s="8">
        <v>0.00089999999999999998</v>
      </c>
      <c r="U642" s="8">
        <v>0.00020000000000000001</v>
      </c>
      <c r="V642" s="52"/>
    </row>
    <row r="643" spans="1:22" ht="12.75">
      <c r="A643" s="52"/>
      <c r="B643" s="6" t="s">
        <v>1120</v>
      </c>
      <c r="C643" s="17" t="s">
        <v>1121</v>
      </c>
      <c r="D643" s="18" t="s">
        <v>254</v>
      </c>
      <c r="E643" s="6" t="s">
        <v>850</v>
      </c>
      <c r="F643" s="6"/>
      <c r="G643" s="6" t="s">
        <v>919</v>
      </c>
      <c r="H643" s="6" t="s">
        <v>1097</v>
      </c>
      <c r="I643" s="6" t="s">
        <v>286</v>
      </c>
      <c r="J643" s="6"/>
      <c r="K643" s="17">
        <v>2.1499999999999999</v>
      </c>
      <c r="L643" s="6" t="s">
        <v>49</v>
      </c>
      <c r="M643" s="19">
        <v>0.029999999999999999</v>
      </c>
      <c r="N643" s="8">
        <v>0.0448</v>
      </c>
      <c r="O643" s="7">
        <v>171942.42999999999</v>
      </c>
      <c r="P643" s="7">
        <v>98.540000000000006</v>
      </c>
      <c r="Q643" s="7">
        <v>0</v>
      </c>
      <c r="R643" s="7">
        <v>597.00999999999999</v>
      </c>
      <c r="S643" s="8">
        <v>0.00020000000000000001</v>
      </c>
      <c r="T643" s="8">
        <v>0.0019</v>
      </c>
      <c r="U643" s="8">
        <v>0.00040000000000000002</v>
      </c>
      <c r="V643" s="52"/>
    </row>
    <row r="644" spans="1:22" ht="12.75">
      <c r="A644" s="52"/>
      <c r="B644" s="6" t="s">
        <v>1122</v>
      </c>
      <c r="C644" s="17" t="s">
        <v>1121</v>
      </c>
      <c r="D644" s="18" t="s">
        <v>939</v>
      </c>
      <c r="E644" s="6" t="s">
        <v>850</v>
      </c>
      <c r="F644" s="6"/>
      <c r="G644" s="6" t="s">
        <v>919</v>
      </c>
      <c r="H644" s="6" t="s">
        <v>1097</v>
      </c>
      <c r="I644" s="6" t="s">
        <v>286</v>
      </c>
      <c r="J644" s="6"/>
      <c r="K644" s="17">
        <v>2.27</v>
      </c>
      <c r="L644" s="6" t="s">
        <v>49</v>
      </c>
      <c r="M644" s="19">
        <v>0.029999999999999999</v>
      </c>
      <c r="N644" s="8">
        <v>0.045499999999999999</v>
      </c>
      <c r="O644" s="7">
        <v>49645.349999999999</v>
      </c>
      <c r="P644" s="7">
        <v>98.540000000000006</v>
      </c>
      <c r="Q644" s="7">
        <v>0</v>
      </c>
      <c r="R644" s="7">
        <v>172.38</v>
      </c>
      <c r="S644" s="8">
        <v>0.00010000000000000001</v>
      </c>
      <c r="T644" s="8">
        <v>0.00050000000000000001</v>
      </c>
      <c r="U644" s="8">
        <v>0.00010000000000000001</v>
      </c>
      <c r="V644" s="52"/>
    </row>
    <row r="645" spans="1:22" ht="12.75">
      <c r="A645" s="52"/>
      <c r="B645" s="6" t="s">
        <v>1123</v>
      </c>
      <c r="C645" s="17" t="s">
        <v>1124</v>
      </c>
      <c r="D645" s="18" t="s">
        <v>271</v>
      </c>
      <c r="E645" s="6" t="s">
        <v>850</v>
      </c>
      <c r="F645" s="6"/>
      <c r="G645" s="6" t="s">
        <v>895</v>
      </c>
      <c r="H645" s="6" t="s">
        <v>1097</v>
      </c>
      <c r="I645" s="6" t="s">
        <v>286</v>
      </c>
      <c r="J645" s="6"/>
      <c r="K645" s="17">
        <v>2.1299999999999999</v>
      </c>
      <c r="L645" s="6" t="s">
        <v>44</v>
      </c>
      <c r="M645" s="19">
        <v>0.0625</v>
      </c>
      <c r="N645" s="8">
        <v>0.047199999999999999</v>
      </c>
      <c r="O645" s="7">
        <v>267716.32000000001</v>
      </c>
      <c r="P645" s="7">
        <v>106.22</v>
      </c>
      <c r="Q645" s="7">
        <v>0</v>
      </c>
      <c r="R645" s="7">
        <v>903.12</v>
      </c>
      <c r="S645" s="8">
        <v>0.00020000000000000001</v>
      </c>
      <c r="T645" s="8">
        <v>0.0028999999999999998</v>
      </c>
      <c r="U645" s="8">
        <v>0.00059999999999999995</v>
      </c>
      <c r="V645" s="52"/>
    </row>
    <row r="646" spans="1:22" ht="12.75">
      <c r="A646" s="52"/>
      <c r="B646" s="6" t="s">
        <v>1125</v>
      </c>
      <c r="C646" s="17" t="s">
        <v>1126</v>
      </c>
      <c r="D646" s="18" t="s">
        <v>254</v>
      </c>
      <c r="E646" s="6" t="s">
        <v>850</v>
      </c>
      <c r="F646" s="6"/>
      <c r="G646" s="6" t="s">
        <v>919</v>
      </c>
      <c r="H646" s="6" t="s">
        <v>1127</v>
      </c>
      <c r="I646" s="6" t="s">
        <v>251</v>
      </c>
      <c r="J646" s="6"/>
      <c r="K646" s="17">
        <v>3.8599999999999999</v>
      </c>
      <c r="L646" s="6" t="s">
        <v>49</v>
      </c>
      <c r="M646" s="19">
        <v>0.036299999999999999</v>
      </c>
      <c r="N646" s="8">
        <v>0.0545</v>
      </c>
      <c r="O646" s="7">
        <v>303640.84999999998</v>
      </c>
      <c r="P646" s="7">
        <v>82.870000000000005</v>
      </c>
      <c r="Q646" s="7">
        <v>0</v>
      </c>
      <c r="R646" s="7">
        <v>886.63</v>
      </c>
      <c r="S646" s="8">
        <v>0.00089999999999999998</v>
      </c>
      <c r="T646" s="8">
        <v>0.0028</v>
      </c>
      <c r="U646" s="8">
        <v>0.00050000000000000001</v>
      </c>
      <c r="V646" s="52"/>
    </row>
    <row r="647" spans="1:22" ht="12.75">
      <c r="A647" s="52"/>
      <c r="B647" s="6" t="s">
        <v>1128</v>
      </c>
      <c r="C647" s="17" t="s">
        <v>1129</v>
      </c>
      <c r="D647" s="18" t="s">
        <v>260</v>
      </c>
      <c r="E647" s="6" t="s">
        <v>850</v>
      </c>
      <c r="F647" s="6"/>
      <c r="G647" s="6" t="s">
        <v>858</v>
      </c>
      <c r="H647" s="6" t="s">
        <v>1127</v>
      </c>
      <c r="I647" s="6" t="s">
        <v>251</v>
      </c>
      <c r="J647" s="6"/>
      <c r="K647" s="17">
        <v>1.3600000000000001</v>
      </c>
      <c r="L647" s="6" t="s">
        <v>49</v>
      </c>
      <c r="M647" s="19">
        <v>0.058799999999999998</v>
      </c>
      <c r="N647" s="8">
        <v>0.063899999999999998</v>
      </c>
      <c r="O647" s="7">
        <v>193740.01999999999</v>
      </c>
      <c r="P647" s="7">
        <v>103.78</v>
      </c>
      <c r="Q647" s="7">
        <v>0</v>
      </c>
      <c r="R647" s="7">
        <v>708.47000000000003</v>
      </c>
      <c r="S647" s="8">
        <v>0.00020000000000000001</v>
      </c>
      <c r="T647" s="8">
        <v>0.0023</v>
      </c>
      <c r="U647" s="8">
        <v>0.00040000000000000002</v>
      </c>
      <c r="V647" s="52"/>
    </row>
    <row r="648" spans="1:22" ht="12.75">
      <c r="A648" s="52"/>
      <c r="B648" s="6" t="s">
        <v>1130</v>
      </c>
      <c r="C648" s="17" t="s">
        <v>1131</v>
      </c>
      <c r="D648" s="18" t="s">
        <v>254</v>
      </c>
      <c r="E648" s="6" t="s">
        <v>850</v>
      </c>
      <c r="F648" s="6"/>
      <c r="G648" s="6" t="s">
        <v>858</v>
      </c>
      <c r="H648" s="6" t="s">
        <v>1132</v>
      </c>
      <c r="I648" s="6" t="s">
        <v>286</v>
      </c>
      <c r="J648" s="6"/>
      <c r="K648" s="17">
        <v>3.3999999999999999</v>
      </c>
      <c r="L648" s="6" t="s">
        <v>49</v>
      </c>
      <c r="M648" s="19">
        <v>0.052499999999999998</v>
      </c>
      <c r="N648" s="8">
        <v>0.054899999999999997</v>
      </c>
      <c r="O648" s="7">
        <v>193745.76999999999</v>
      </c>
      <c r="P648" s="7">
        <v>99.849999999999994</v>
      </c>
      <c r="Q648" s="7">
        <v>0</v>
      </c>
      <c r="R648" s="7">
        <v>681.65999999999997</v>
      </c>
      <c r="S648" s="8">
        <v>0.00020000000000000001</v>
      </c>
      <c r="T648" s="8">
        <v>0.0022000000000000001</v>
      </c>
      <c r="U648" s="8">
        <v>0.00040000000000000002</v>
      </c>
      <c r="V648" s="52"/>
    </row>
    <row r="649" spans="1:22" ht="12.75">
      <c r="A649" s="52"/>
      <c r="B649" s="6" t="s">
        <v>1133</v>
      </c>
      <c r="C649" s="17" t="s">
        <v>1134</v>
      </c>
      <c r="D649" s="18" t="s">
        <v>254</v>
      </c>
      <c r="E649" s="6" t="s">
        <v>850</v>
      </c>
      <c r="F649" s="6"/>
      <c r="G649" s="6" t="s">
        <v>861</v>
      </c>
      <c r="H649" s="6" t="s">
        <v>1132</v>
      </c>
      <c r="I649" s="6" t="s">
        <v>286</v>
      </c>
      <c r="J649" s="6"/>
      <c r="K649" s="17">
        <v>4.6900000000000004</v>
      </c>
      <c r="L649" s="6" t="s">
        <v>44</v>
      </c>
      <c r="M649" s="19">
        <v>0.0545</v>
      </c>
      <c r="N649" s="8">
        <v>0.052999999999999998</v>
      </c>
      <c r="O649" s="7">
        <v>70228.029999999999</v>
      </c>
      <c r="P649" s="7">
        <v>103.34</v>
      </c>
      <c r="Q649" s="7">
        <v>0</v>
      </c>
      <c r="R649" s="7">
        <v>230.49000000000001</v>
      </c>
      <c r="S649" s="8">
        <v>0.00010000000000000001</v>
      </c>
      <c r="T649" s="8">
        <v>0.00069999999999999999</v>
      </c>
      <c r="U649" s="8">
        <v>0.00010000000000000001</v>
      </c>
      <c r="V649" s="52"/>
    </row>
    <row r="650" spans="1:22" ht="12.75">
      <c r="A650" s="52"/>
      <c r="B650" s="6" t="s">
        <v>1135</v>
      </c>
      <c r="C650" s="17" t="s">
        <v>1136</v>
      </c>
      <c r="D650" s="18" t="s">
        <v>260</v>
      </c>
      <c r="E650" s="6" t="s">
        <v>850</v>
      </c>
      <c r="F650" s="6"/>
      <c r="G650" s="6" t="s">
        <v>861</v>
      </c>
      <c r="H650" s="6" t="s">
        <v>1132</v>
      </c>
      <c r="I650" s="6" t="s">
        <v>286</v>
      </c>
      <c r="J650" s="6"/>
      <c r="K650" s="17">
        <v>6.7300000000000004</v>
      </c>
      <c r="L650" s="6" t="s">
        <v>44</v>
      </c>
      <c r="M650" s="19">
        <v>0.051999999999999998</v>
      </c>
      <c r="N650" s="8">
        <v>0.053400000000000003</v>
      </c>
      <c r="O650" s="7">
        <v>24216.52</v>
      </c>
      <c r="P650" s="7">
        <v>99.799999999999997</v>
      </c>
      <c r="Q650" s="7">
        <v>0</v>
      </c>
      <c r="R650" s="7">
        <v>76.760000000000005</v>
      </c>
      <c r="S650" s="8">
        <v>2.4219999999999998E-05</v>
      </c>
      <c r="T650" s="8">
        <v>0.00020000000000000001</v>
      </c>
      <c r="U650" s="8">
        <v>0</v>
      </c>
      <c r="V650" s="52"/>
    </row>
    <row r="651" spans="1:22" ht="12.75">
      <c r="A651" s="52"/>
      <c r="B651" s="6" t="s">
        <v>1137</v>
      </c>
      <c r="C651" s="17" t="s">
        <v>1138</v>
      </c>
      <c r="D651" s="18" t="s">
        <v>254</v>
      </c>
      <c r="E651" s="6" t="s">
        <v>850</v>
      </c>
      <c r="F651" s="6"/>
      <c r="G651" s="6" t="s">
        <v>919</v>
      </c>
      <c r="H651" s="6" t="s">
        <v>1127</v>
      </c>
      <c r="I651" s="6" t="s">
        <v>251</v>
      </c>
      <c r="J651" s="6"/>
      <c r="K651" s="17">
        <v>3.7799999999999998</v>
      </c>
      <c r="L651" s="6" t="s">
        <v>49</v>
      </c>
      <c r="M651" s="19">
        <v>0.036299999999999999</v>
      </c>
      <c r="N651" s="8">
        <v>0.056399999999999999</v>
      </c>
      <c r="O651" s="7">
        <v>195555.98999999999</v>
      </c>
      <c r="P651" s="7">
        <v>88.260000000000005</v>
      </c>
      <c r="Q651" s="7">
        <v>0</v>
      </c>
      <c r="R651" s="7">
        <v>608.16999999999996</v>
      </c>
      <c r="S651" s="8">
        <v>0.00059999999999999995</v>
      </c>
      <c r="T651" s="8">
        <v>0.0019</v>
      </c>
      <c r="U651" s="8">
        <v>0.00040000000000000002</v>
      </c>
      <c r="V651" s="52"/>
    </row>
    <row r="652" spans="1:22" ht="12.75">
      <c r="A652" s="52"/>
      <c r="B652" s="6" t="s">
        <v>1139</v>
      </c>
      <c r="C652" s="17" t="s">
        <v>1140</v>
      </c>
      <c r="D652" s="18" t="s">
        <v>254</v>
      </c>
      <c r="E652" s="6" t="s">
        <v>850</v>
      </c>
      <c r="F652" s="6"/>
      <c r="G652" s="6" t="s">
        <v>919</v>
      </c>
      <c r="H652" s="6" t="s">
        <v>1127</v>
      </c>
      <c r="I652" s="6" t="s">
        <v>251</v>
      </c>
      <c r="J652" s="6"/>
      <c r="K652" s="17">
        <v>2.5600000000000001</v>
      </c>
      <c r="L652" s="6" t="s">
        <v>49</v>
      </c>
      <c r="M652" s="19">
        <v>0.044999999999999998</v>
      </c>
      <c r="N652" s="8">
        <v>0.059400000000000001</v>
      </c>
      <c r="O652" s="7">
        <v>180726.78</v>
      </c>
      <c r="P652" s="7">
        <v>93.890000000000001</v>
      </c>
      <c r="Q652" s="7">
        <v>0</v>
      </c>
      <c r="R652" s="7">
        <v>597.89999999999998</v>
      </c>
      <c r="S652" s="8">
        <v>0.00050000000000000001</v>
      </c>
      <c r="T652" s="8">
        <v>0.0019</v>
      </c>
      <c r="U652" s="8">
        <v>0.00040000000000000002</v>
      </c>
      <c r="V652" s="52"/>
    </row>
    <row r="653" spans="1:22" ht="12.75">
      <c r="A653" s="52"/>
      <c r="B653" s="6" t="s">
        <v>1141</v>
      </c>
      <c r="C653" s="17" t="s">
        <v>1142</v>
      </c>
      <c r="D653" s="18" t="s">
        <v>260</v>
      </c>
      <c r="E653" s="6" t="s">
        <v>850</v>
      </c>
      <c r="F653" s="6"/>
      <c r="G653" s="6" t="s">
        <v>1082</v>
      </c>
      <c r="H653" s="6" t="s">
        <v>1127</v>
      </c>
      <c r="I653" s="6" t="s">
        <v>251</v>
      </c>
      <c r="J653" s="6"/>
      <c r="K653" s="17">
        <v>5.75</v>
      </c>
      <c r="L653" s="6" t="s">
        <v>44</v>
      </c>
      <c r="M653" s="19">
        <v>0.0511</v>
      </c>
      <c r="N653" s="8">
        <v>0.0511</v>
      </c>
      <c r="O653" s="7">
        <v>36326.959999999999</v>
      </c>
      <c r="P653" s="7">
        <v>102.93000000000001</v>
      </c>
      <c r="Q653" s="7">
        <v>0</v>
      </c>
      <c r="R653" s="7">
        <v>118.75</v>
      </c>
      <c r="S653" s="8">
        <v>2.4430000000000002E-05</v>
      </c>
      <c r="T653" s="8">
        <v>0.00040000000000000002</v>
      </c>
      <c r="U653" s="8">
        <v>0.00010000000000000001</v>
      </c>
      <c r="V653" s="52"/>
    </row>
    <row r="654" spans="1:22" ht="12.75">
      <c r="A654" s="52"/>
      <c r="B654" s="6" t="s">
        <v>1143</v>
      </c>
      <c r="C654" s="17" t="s">
        <v>1144</v>
      </c>
      <c r="D654" s="18" t="s">
        <v>254</v>
      </c>
      <c r="E654" s="6" t="s">
        <v>850</v>
      </c>
      <c r="F654" s="6"/>
      <c r="G654" s="6" t="s">
        <v>1096</v>
      </c>
      <c r="H654" s="6" t="s">
        <v>1127</v>
      </c>
      <c r="I654" s="6" t="s">
        <v>251</v>
      </c>
      <c r="J654" s="6"/>
      <c r="K654" s="17">
        <v>4.7699999999999996</v>
      </c>
      <c r="L654" s="6" t="s">
        <v>49</v>
      </c>
      <c r="M654" s="19">
        <v>0.022499999999999999</v>
      </c>
      <c r="N654" s="8">
        <v>0.039600000000000003</v>
      </c>
      <c r="O654" s="7">
        <v>159539.51000000001</v>
      </c>
      <c r="P654" s="7">
        <v>92.480000000000004</v>
      </c>
      <c r="Q654" s="7">
        <v>0</v>
      </c>
      <c r="R654" s="7">
        <v>519.88</v>
      </c>
      <c r="S654" s="8">
        <v>0.00029999999999999997</v>
      </c>
      <c r="T654" s="8">
        <v>0.0016999999999999999</v>
      </c>
      <c r="U654" s="8">
        <v>0.00029999999999999997</v>
      </c>
      <c r="V654" s="52"/>
    </row>
    <row r="655" spans="1:22" ht="12.75">
      <c r="A655" s="52"/>
      <c r="B655" s="6" t="s">
        <v>1145</v>
      </c>
      <c r="C655" s="17" t="s">
        <v>1146</v>
      </c>
      <c r="D655" s="18" t="s">
        <v>260</v>
      </c>
      <c r="E655" s="6" t="s">
        <v>850</v>
      </c>
      <c r="F655" s="6"/>
      <c r="G655" s="6" t="s">
        <v>1004</v>
      </c>
      <c r="H655" s="6" t="s">
        <v>1127</v>
      </c>
      <c r="I655" s="6" t="s">
        <v>251</v>
      </c>
      <c r="J655" s="6"/>
      <c r="K655" s="17">
        <v>4.9100000000000001</v>
      </c>
      <c r="L655" s="6" t="s">
        <v>44</v>
      </c>
      <c r="M655" s="19">
        <v>0.052499999999999998</v>
      </c>
      <c r="N655" s="8">
        <v>0.051900000000000002</v>
      </c>
      <c r="O655" s="7">
        <v>136831.54000000001</v>
      </c>
      <c r="P655" s="7">
        <v>101.89</v>
      </c>
      <c r="Q655" s="7">
        <v>0</v>
      </c>
      <c r="R655" s="7">
        <v>442.79000000000002</v>
      </c>
      <c r="S655" s="8">
        <v>0.00029999999999999997</v>
      </c>
      <c r="T655" s="8">
        <v>0.0014</v>
      </c>
      <c r="U655" s="8">
        <v>0.00029999999999999997</v>
      </c>
      <c r="V655" s="52"/>
    </row>
    <row r="656" spans="1:22" ht="12.75">
      <c r="A656" s="52"/>
      <c r="B656" s="6" t="s">
        <v>1147</v>
      </c>
      <c r="C656" s="17" t="s">
        <v>1148</v>
      </c>
      <c r="D656" s="18" t="s">
        <v>254</v>
      </c>
      <c r="E656" s="6" t="s">
        <v>850</v>
      </c>
      <c r="F656" s="6"/>
      <c r="G656" s="6" t="s">
        <v>1149</v>
      </c>
      <c r="H656" s="6" t="s">
        <v>1132</v>
      </c>
      <c r="I656" s="6" t="s">
        <v>286</v>
      </c>
      <c r="J656" s="6"/>
      <c r="K656" s="17">
        <v>4.8899999999999997</v>
      </c>
      <c r="L656" s="6" t="s">
        <v>44</v>
      </c>
      <c r="M656" s="19">
        <v>0.049500000000000002</v>
      </c>
      <c r="N656" s="8">
        <v>0.0545</v>
      </c>
      <c r="O656" s="7">
        <v>102924.34</v>
      </c>
      <c r="P656" s="7">
        <v>98.939999999999998</v>
      </c>
      <c r="Q656" s="7">
        <v>0</v>
      </c>
      <c r="R656" s="7">
        <v>323.42000000000002</v>
      </c>
      <c r="S656" s="8">
        <v>0.00020000000000000001</v>
      </c>
      <c r="T656" s="8">
        <v>0.001</v>
      </c>
      <c r="U656" s="8">
        <v>0.00020000000000000001</v>
      </c>
      <c r="V656" s="52"/>
    </row>
    <row r="657" spans="1:22" ht="12.75">
      <c r="A657" s="52"/>
      <c r="B657" s="6" t="s">
        <v>1150</v>
      </c>
      <c r="C657" s="17" t="s">
        <v>1151</v>
      </c>
      <c r="D657" s="18" t="s">
        <v>254</v>
      </c>
      <c r="E657" s="6" t="s">
        <v>850</v>
      </c>
      <c r="F657" s="6"/>
      <c r="G657" s="6" t="s">
        <v>858</v>
      </c>
      <c r="H657" s="6" t="s">
        <v>1132</v>
      </c>
      <c r="I657" s="6" t="s">
        <v>286</v>
      </c>
      <c r="J657" s="6"/>
      <c r="K657" s="17">
        <v>3.2799999999999998</v>
      </c>
      <c r="L657" s="6" t="s">
        <v>49</v>
      </c>
      <c r="M657" s="19">
        <v>0.043799999999999999</v>
      </c>
      <c r="N657" s="8">
        <v>0.054199999999999998</v>
      </c>
      <c r="O657" s="7">
        <v>179211.23999999999</v>
      </c>
      <c r="P657" s="7">
        <v>98.489999999999995</v>
      </c>
      <c r="Q657" s="7">
        <v>0</v>
      </c>
      <c r="R657" s="7">
        <v>621.92999999999995</v>
      </c>
      <c r="S657" s="8">
        <v>0.00010000000000000001</v>
      </c>
      <c r="T657" s="8">
        <v>0.002</v>
      </c>
      <c r="U657" s="8">
        <v>0.00040000000000000002</v>
      </c>
      <c r="V657" s="52"/>
    </row>
    <row r="658" spans="1:22" ht="12.75">
      <c r="A658" s="52"/>
      <c r="B658" s="6" t="s">
        <v>1152</v>
      </c>
      <c r="C658" s="17" t="s">
        <v>1153</v>
      </c>
      <c r="D658" s="18" t="s">
        <v>254</v>
      </c>
      <c r="E658" s="6" t="s">
        <v>850</v>
      </c>
      <c r="F658" s="6"/>
      <c r="G658" s="6" t="s">
        <v>919</v>
      </c>
      <c r="H658" s="6" t="s">
        <v>1132</v>
      </c>
      <c r="I658" s="6" t="s">
        <v>286</v>
      </c>
      <c r="J658" s="6"/>
      <c r="K658" s="17">
        <v>3.5099999999999998</v>
      </c>
      <c r="L658" s="6" t="s">
        <v>49</v>
      </c>
      <c r="M658" s="19">
        <v>0.0263</v>
      </c>
      <c r="N658" s="8">
        <v>0.047</v>
      </c>
      <c r="O658" s="7">
        <v>308779.77000000002</v>
      </c>
      <c r="P658" s="7">
        <v>84.810000000000002</v>
      </c>
      <c r="Q658" s="7">
        <v>0</v>
      </c>
      <c r="R658" s="7">
        <v>922.75</v>
      </c>
      <c r="S658" s="8">
        <v>0.00059999999999999995</v>
      </c>
      <c r="T658" s="8">
        <v>0.0028999999999999998</v>
      </c>
      <c r="U658" s="8">
        <v>0.00059999999999999995</v>
      </c>
      <c r="V658" s="52"/>
    </row>
    <row r="659" spans="1:22" ht="12.75">
      <c r="A659" s="52"/>
      <c r="B659" s="6" t="s">
        <v>1154</v>
      </c>
      <c r="C659" s="17" t="s">
        <v>1155</v>
      </c>
      <c r="D659" s="18" t="s">
        <v>254</v>
      </c>
      <c r="E659" s="6" t="s">
        <v>850</v>
      </c>
      <c r="F659" s="6"/>
      <c r="G659" s="6" t="s">
        <v>919</v>
      </c>
      <c r="H659" s="6" t="s">
        <v>1132</v>
      </c>
      <c r="I659" s="6" t="s">
        <v>286</v>
      </c>
      <c r="J659" s="6"/>
      <c r="K659" s="17">
        <v>2.6800000000000002</v>
      </c>
      <c r="L659" s="6" t="s">
        <v>49</v>
      </c>
      <c r="M659" s="19">
        <v>0</v>
      </c>
      <c r="N659" s="8">
        <v>0.043099999999999999</v>
      </c>
      <c r="O659" s="7">
        <v>136229.39999999999</v>
      </c>
      <c r="P659" s="7">
        <v>88.010000000000005</v>
      </c>
      <c r="Q659" s="7">
        <v>0</v>
      </c>
      <c r="R659" s="7">
        <v>422.45999999999998</v>
      </c>
      <c r="S659" s="8">
        <v>0.00029999999999999997</v>
      </c>
      <c r="T659" s="8">
        <v>0.0012999999999999999</v>
      </c>
      <c r="U659" s="8">
        <v>0.00029999999999999997</v>
      </c>
      <c r="V659" s="52"/>
    </row>
    <row r="660" spans="1:22" ht="12.75">
      <c r="A660" s="52"/>
      <c r="B660" s="6" t="s">
        <v>1156</v>
      </c>
      <c r="C660" s="17" t="s">
        <v>1157</v>
      </c>
      <c r="D660" s="18" t="s">
        <v>254</v>
      </c>
      <c r="E660" s="6" t="s">
        <v>850</v>
      </c>
      <c r="F660" s="6"/>
      <c r="G660" s="6" t="s">
        <v>858</v>
      </c>
      <c r="H660" s="6" t="s">
        <v>1127</v>
      </c>
      <c r="I660" s="6" t="s">
        <v>251</v>
      </c>
      <c r="J660" s="6"/>
      <c r="K660" s="17">
        <v>3.6000000000000001</v>
      </c>
      <c r="L660" s="6" t="s">
        <v>44</v>
      </c>
      <c r="M660" s="19">
        <v>0.047500000000000001</v>
      </c>
      <c r="N660" s="8">
        <v>0.065299999999999997</v>
      </c>
      <c r="O660" s="7">
        <v>174980.51000000001</v>
      </c>
      <c r="P660" s="7">
        <v>94.969999999999999</v>
      </c>
      <c r="Q660" s="7">
        <v>0</v>
      </c>
      <c r="R660" s="7">
        <v>527.77999999999997</v>
      </c>
      <c r="S660" s="8">
        <v>0.00020000000000000001</v>
      </c>
      <c r="T660" s="8">
        <v>0.0016999999999999999</v>
      </c>
      <c r="U660" s="8">
        <v>0.00029999999999999997</v>
      </c>
      <c r="V660" s="52"/>
    </row>
    <row r="661" spans="1:22" ht="12.75">
      <c r="A661" s="52"/>
      <c r="B661" s="6" t="s">
        <v>1158</v>
      </c>
      <c r="C661" s="17" t="s">
        <v>1159</v>
      </c>
      <c r="D661" s="18" t="s">
        <v>260</v>
      </c>
      <c r="E661" s="6" t="s">
        <v>850</v>
      </c>
      <c r="F661" s="6"/>
      <c r="G661" s="6" t="s">
        <v>858</v>
      </c>
      <c r="H661" s="6" t="s">
        <v>1127</v>
      </c>
      <c r="I661" s="6" t="s">
        <v>251</v>
      </c>
      <c r="J661" s="6"/>
      <c r="K661" s="17">
        <v>1.3999999999999999</v>
      </c>
      <c r="L661" s="6" t="s">
        <v>44</v>
      </c>
      <c r="M661" s="19">
        <v>0.073800000000000004</v>
      </c>
      <c r="N661" s="8">
        <v>0.068400000000000002</v>
      </c>
      <c r="O661" s="7">
        <v>168306.67000000001</v>
      </c>
      <c r="P661" s="7">
        <v>102.12000000000001</v>
      </c>
      <c r="Q661" s="7">
        <v>0</v>
      </c>
      <c r="R661" s="7">
        <v>545.87</v>
      </c>
      <c r="S661" s="8">
        <v>0.00010000000000000001</v>
      </c>
      <c r="T661" s="8">
        <v>0.0016999999999999999</v>
      </c>
      <c r="U661" s="8">
        <v>0.00029999999999999997</v>
      </c>
      <c r="V661" s="52"/>
    </row>
    <row r="662" spans="1:22" ht="12.75">
      <c r="A662" s="52"/>
      <c r="B662" s="6" t="s">
        <v>1160</v>
      </c>
      <c r="C662" s="17" t="s">
        <v>1161</v>
      </c>
      <c r="D662" s="18" t="s">
        <v>1162</v>
      </c>
      <c r="E662" s="6" t="s">
        <v>850</v>
      </c>
      <c r="F662" s="6"/>
      <c r="G662" s="6" t="s">
        <v>858</v>
      </c>
      <c r="H662" s="6" t="s">
        <v>1132</v>
      </c>
      <c r="I662" s="6" t="s">
        <v>286</v>
      </c>
      <c r="J662" s="6"/>
      <c r="K662" s="17">
        <v>3.7000000000000002</v>
      </c>
      <c r="L662" s="6" t="s">
        <v>44</v>
      </c>
      <c r="M662" s="19">
        <v>0.038800000000000001</v>
      </c>
      <c r="N662" s="8">
        <v>0.057099999999999998</v>
      </c>
      <c r="O662" s="7">
        <v>185269.62</v>
      </c>
      <c r="P662" s="7">
        <v>93.890000000000001</v>
      </c>
      <c r="Q662" s="7">
        <v>0</v>
      </c>
      <c r="R662" s="7">
        <v>552.46000000000004</v>
      </c>
      <c r="S662" s="8">
        <v>0.00020000000000000001</v>
      </c>
      <c r="T662" s="8">
        <v>0.0018</v>
      </c>
      <c r="U662" s="8">
        <v>0.00029999999999999997</v>
      </c>
      <c r="V662" s="52"/>
    </row>
    <row r="663" spans="1:22" ht="12.75">
      <c r="A663" s="52"/>
      <c r="B663" s="6" t="s">
        <v>1163</v>
      </c>
      <c r="C663" s="17" t="s">
        <v>1164</v>
      </c>
      <c r="D663" s="18" t="s">
        <v>1162</v>
      </c>
      <c r="E663" s="6" t="s">
        <v>850</v>
      </c>
      <c r="F663" s="6"/>
      <c r="G663" s="6" t="s">
        <v>858</v>
      </c>
      <c r="H663" s="6" t="s">
        <v>1132</v>
      </c>
      <c r="I663" s="6" t="s">
        <v>286</v>
      </c>
      <c r="J663" s="6"/>
      <c r="K663" s="17">
        <v>3.75</v>
      </c>
      <c r="L663" s="6" t="s">
        <v>44</v>
      </c>
      <c r="M663" s="19">
        <v>0.051299999999999998</v>
      </c>
      <c r="N663" s="8">
        <v>0.068099999999999994</v>
      </c>
      <c r="O663" s="7">
        <v>108977.72</v>
      </c>
      <c r="P663" s="7">
        <v>104.2</v>
      </c>
      <c r="Q663" s="7">
        <v>0</v>
      </c>
      <c r="R663" s="7">
        <v>360.64999999999998</v>
      </c>
      <c r="S663" s="8">
        <v>0.00010000000000000001</v>
      </c>
      <c r="T663" s="8">
        <v>0.0011000000000000001</v>
      </c>
      <c r="U663" s="8">
        <v>0.00020000000000000001</v>
      </c>
      <c r="V663" s="52"/>
    </row>
    <row r="664" spans="1:22" ht="12.75">
      <c r="A664" s="52"/>
      <c r="B664" s="6" t="s">
        <v>1165</v>
      </c>
      <c r="C664" s="17" t="s">
        <v>1166</v>
      </c>
      <c r="D664" s="18" t="s">
        <v>1162</v>
      </c>
      <c r="E664" s="6" t="s">
        <v>850</v>
      </c>
      <c r="F664" s="6"/>
      <c r="G664" s="6" t="s">
        <v>858</v>
      </c>
      <c r="H664" s="6" t="s">
        <v>1132</v>
      </c>
      <c r="I664" s="6" t="s">
        <v>286</v>
      </c>
      <c r="J664" s="6"/>
      <c r="K664" s="17">
        <v>1.6799999999999999</v>
      </c>
      <c r="L664" s="6" t="s">
        <v>44</v>
      </c>
      <c r="M664" s="19">
        <v>0.070000000000000007</v>
      </c>
      <c r="N664" s="8">
        <v>0.068099999999999994</v>
      </c>
      <c r="O664" s="7">
        <v>43593.160000000003</v>
      </c>
      <c r="P664" s="7">
        <v>105.87000000000001</v>
      </c>
      <c r="Q664" s="7">
        <v>0</v>
      </c>
      <c r="R664" s="7">
        <v>146.58000000000001</v>
      </c>
      <c r="S664" s="8">
        <v>1.7439999999999999E-05</v>
      </c>
      <c r="T664" s="8">
        <v>0.00050000000000000001</v>
      </c>
      <c r="U664" s="8">
        <v>0.00010000000000000001</v>
      </c>
      <c r="V664" s="52"/>
    </row>
    <row r="665" spans="1:22" ht="12.75">
      <c r="A665" s="52"/>
      <c r="B665" s="6" t="s">
        <v>1167</v>
      </c>
      <c r="C665" s="17" t="s">
        <v>1168</v>
      </c>
      <c r="D665" s="18" t="s">
        <v>249</v>
      </c>
      <c r="E665" s="6" t="s">
        <v>850</v>
      </c>
      <c r="F665" s="6"/>
      <c r="G665" s="6" t="s">
        <v>919</v>
      </c>
      <c r="H665" s="6" t="s">
        <v>285</v>
      </c>
      <c r="I665" s="6" t="s">
        <v>286</v>
      </c>
      <c r="J665" s="6"/>
      <c r="K665" s="17">
        <v>5.9199999999999999</v>
      </c>
      <c r="L665" s="6" t="s">
        <v>49</v>
      </c>
      <c r="M665" s="19">
        <v>0.022499999999999999</v>
      </c>
      <c r="N665" s="8">
        <v>0.057099999999999998</v>
      </c>
      <c r="O665" s="7">
        <v>52066.230000000003</v>
      </c>
      <c r="P665" s="7">
        <v>81.930000000000007</v>
      </c>
      <c r="Q665" s="7">
        <v>0</v>
      </c>
      <c r="R665" s="7">
        <v>150.31</v>
      </c>
      <c r="S665" s="8">
        <v>0.00010000000000000001</v>
      </c>
      <c r="T665" s="8">
        <v>0.00050000000000000001</v>
      </c>
      <c r="U665" s="8">
        <v>0.00010000000000000001</v>
      </c>
      <c r="V665" s="52"/>
    </row>
    <row r="666" spans="1:22" ht="12.75">
      <c r="A666" s="52"/>
      <c r="B666" s="6" t="s">
        <v>1169</v>
      </c>
      <c r="C666" s="17" t="s">
        <v>1170</v>
      </c>
      <c r="D666" s="18" t="s">
        <v>254</v>
      </c>
      <c r="E666" s="6" t="s">
        <v>850</v>
      </c>
      <c r="F666" s="6"/>
      <c r="G666" s="6" t="s">
        <v>919</v>
      </c>
      <c r="H666" s="6" t="s">
        <v>285</v>
      </c>
      <c r="I666" s="6" t="s">
        <v>286</v>
      </c>
      <c r="J666" s="6"/>
      <c r="K666" s="17">
        <v>0.95999999999999996</v>
      </c>
      <c r="L666" s="6" t="s">
        <v>49</v>
      </c>
      <c r="M666" s="19">
        <v>0.018800000000000001</v>
      </c>
      <c r="N666" s="8">
        <v>0.073899999999999993</v>
      </c>
      <c r="O666" s="7">
        <v>72654.710000000006</v>
      </c>
      <c r="P666" s="7">
        <v>96.840000000000003</v>
      </c>
      <c r="Q666" s="7">
        <v>0</v>
      </c>
      <c r="R666" s="7">
        <v>247.91999999999999</v>
      </c>
      <c r="S666" s="8">
        <v>0.00010000000000000001</v>
      </c>
      <c r="T666" s="8">
        <v>0.00080000000000000004</v>
      </c>
      <c r="U666" s="8">
        <v>0.00020000000000000001</v>
      </c>
      <c r="V666" s="52"/>
    </row>
    <row r="667" spans="1:22" ht="12.75">
      <c r="A667" s="52"/>
      <c r="B667" s="6" t="s">
        <v>1171</v>
      </c>
      <c r="C667" s="17" t="s">
        <v>1172</v>
      </c>
      <c r="D667" s="18" t="s">
        <v>249</v>
      </c>
      <c r="E667" s="6" t="s">
        <v>850</v>
      </c>
      <c r="F667" s="6"/>
      <c r="G667" s="6" t="s">
        <v>919</v>
      </c>
      <c r="H667" s="6" t="s">
        <v>285</v>
      </c>
      <c r="I667" s="6" t="s">
        <v>286</v>
      </c>
      <c r="J667" s="6"/>
      <c r="K667" s="17">
        <v>0.02</v>
      </c>
      <c r="L667" s="6" t="s">
        <v>49</v>
      </c>
      <c r="M667" s="19">
        <v>0</v>
      </c>
      <c r="N667" s="8">
        <v>0.29920000000000002</v>
      </c>
      <c r="O667" s="7">
        <v>20585.07</v>
      </c>
      <c r="P667" s="7">
        <v>100.74</v>
      </c>
      <c r="Q667" s="7">
        <v>0</v>
      </c>
      <c r="R667" s="7">
        <v>73.069999999999993</v>
      </c>
      <c r="S667" s="8">
        <v>0.00010000000000000001</v>
      </c>
      <c r="T667" s="8">
        <v>0.00020000000000000001</v>
      </c>
      <c r="U667" s="8">
        <v>0</v>
      </c>
      <c r="V667" s="52"/>
    </row>
    <row r="668" spans="1:22" ht="12.75">
      <c r="A668" s="52"/>
      <c r="B668" s="6" t="s">
        <v>1173</v>
      </c>
      <c r="C668" s="17" t="s">
        <v>1174</v>
      </c>
      <c r="D668" s="18" t="s">
        <v>249</v>
      </c>
      <c r="E668" s="6" t="s">
        <v>850</v>
      </c>
      <c r="F668" s="6"/>
      <c r="G668" s="6" t="s">
        <v>919</v>
      </c>
      <c r="H668" s="6" t="s">
        <v>285</v>
      </c>
      <c r="I668" s="6" t="s">
        <v>286</v>
      </c>
      <c r="J668" s="6"/>
      <c r="K668" s="17">
        <v>1.69</v>
      </c>
      <c r="L668" s="6" t="s">
        <v>49</v>
      </c>
      <c r="M668" s="19">
        <v>0</v>
      </c>
      <c r="N668" s="8">
        <v>0.074499999999999997</v>
      </c>
      <c r="O668" s="7">
        <v>164685.95999999999</v>
      </c>
      <c r="P668" s="7">
        <v>92.060000000000002</v>
      </c>
      <c r="Q668" s="7">
        <v>0</v>
      </c>
      <c r="R668" s="7">
        <v>534.21000000000004</v>
      </c>
      <c r="S668" s="8">
        <v>0.00050000000000000001</v>
      </c>
      <c r="T668" s="8">
        <v>0.0016999999999999999</v>
      </c>
      <c r="U668" s="8">
        <v>0.00029999999999999997</v>
      </c>
      <c r="V668" s="52"/>
    </row>
    <row r="669" spans="1:22" ht="12.75">
      <c r="A669" s="52"/>
      <c r="B669" s="6" t="s">
        <v>1175</v>
      </c>
      <c r="C669" s="17" t="s">
        <v>1176</v>
      </c>
      <c r="D669" s="18" t="s">
        <v>249</v>
      </c>
      <c r="E669" s="6" t="s">
        <v>850</v>
      </c>
      <c r="F669" s="6"/>
      <c r="G669" s="6" t="s">
        <v>919</v>
      </c>
      <c r="H669" s="6" t="s">
        <v>285</v>
      </c>
      <c r="I669" s="6" t="s">
        <v>286</v>
      </c>
      <c r="J669" s="6"/>
      <c r="K669" s="17">
        <v>3.5499999999999998</v>
      </c>
      <c r="L669" s="6" t="s">
        <v>49</v>
      </c>
      <c r="M669" s="19">
        <v>0</v>
      </c>
      <c r="N669" s="8">
        <v>0.056800000000000003</v>
      </c>
      <c r="O669" s="7">
        <v>72652.429999999993</v>
      </c>
      <c r="P669" s="7">
        <v>94.049999999999997</v>
      </c>
      <c r="Q669" s="7">
        <v>0</v>
      </c>
      <c r="R669" s="7">
        <v>240.77000000000001</v>
      </c>
      <c r="S669" s="8">
        <v>0.00020000000000000001</v>
      </c>
      <c r="T669" s="8">
        <v>0.00080000000000000004</v>
      </c>
      <c r="U669" s="8">
        <v>0.00010000000000000001</v>
      </c>
      <c r="V669" s="52"/>
    </row>
    <row r="670" spans="1:22" ht="12.75">
      <c r="A670" s="52"/>
      <c r="B670" s="6" t="s">
        <v>1177</v>
      </c>
      <c r="C670" s="17" t="s">
        <v>1178</v>
      </c>
      <c r="D670" s="18" t="s">
        <v>254</v>
      </c>
      <c r="E670" s="6" t="s">
        <v>850</v>
      </c>
      <c r="F670" s="6"/>
      <c r="G670" s="6" t="s">
        <v>866</v>
      </c>
      <c r="H670" s="6" t="s">
        <v>870</v>
      </c>
      <c r="I670" s="6" t="s">
        <v>251</v>
      </c>
      <c r="J670" s="6"/>
      <c r="K670" s="17">
        <v>4.6500000000000004</v>
      </c>
      <c r="L670" s="6" t="s">
        <v>49</v>
      </c>
      <c r="M670" s="19">
        <v>0.033799999999999997</v>
      </c>
      <c r="N670" s="8">
        <v>0.038100000000000002</v>
      </c>
      <c r="O670" s="7">
        <v>121083.77</v>
      </c>
      <c r="P670" s="7">
        <v>98.549999999999997</v>
      </c>
      <c r="Q670" s="7">
        <v>0</v>
      </c>
      <c r="R670" s="7">
        <v>420.45999999999998</v>
      </c>
      <c r="S670" s="8">
        <v>0.00029999999999999997</v>
      </c>
      <c r="T670" s="8">
        <v>0.0012999999999999999</v>
      </c>
      <c r="U670" s="8">
        <v>0.00029999999999999997</v>
      </c>
      <c r="V670" s="52"/>
    </row>
    <row r="671" spans="1:22" ht="12.75">
      <c r="A671" s="52"/>
      <c r="B671" s="6" t="s">
        <v>1179</v>
      </c>
      <c r="C671" s="17" t="s">
        <v>1180</v>
      </c>
      <c r="D671" s="18" t="s">
        <v>260</v>
      </c>
      <c r="E671" s="6" t="s">
        <v>850</v>
      </c>
      <c r="F671" s="6"/>
      <c r="G671" s="6" t="s">
        <v>866</v>
      </c>
      <c r="H671" s="6" t="s">
        <v>870</v>
      </c>
      <c r="I671" s="6" t="s">
        <v>251</v>
      </c>
      <c r="J671" s="6"/>
      <c r="K671" s="17">
        <v>7.5899999999999999</v>
      </c>
      <c r="L671" s="6" t="s">
        <v>49</v>
      </c>
      <c r="M671" s="19">
        <v>0.033799999999999997</v>
      </c>
      <c r="N671" s="8">
        <v>0.042500000000000003</v>
      </c>
      <c r="O671" s="7">
        <v>51464.870000000003</v>
      </c>
      <c r="P671" s="7">
        <v>94</v>
      </c>
      <c r="Q671" s="7">
        <v>0</v>
      </c>
      <c r="R671" s="7">
        <v>170.46000000000001</v>
      </c>
      <c r="S671" s="8">
        <v>0.00020000000000000001</v>
      </c>
      <c r="T671" s="8">
        <v>0.00050000000000000001</v>
      </c>
      <c r="U671" s="8">
        <v>0.00010000000000000001</v>
      </c>
      <c r="V671" s="52"/>
    </row>
    <row r="672" spans="1:22" ht="12.75">
      <c r="A672" s="52"/>
      <c r="B672" s="6" t="s">
        <v>1181</v>
      </c>
      <c r="C672" s="17" t="s">
        <v>1182</v>
      </c>
      <c r="D672" s="18" t="s">
        <v>254</v>
      </c>
      <c r="E672" s="6" t="s">
        <v>850</v>
      </c>
      <c r="F672" s="6"/>
      <c r="G672" s="6" t="s">
        <v>858</v>
      </c>
      <c r="H672" s="6" t="s">
        <v>285</v>
      </c>
      <c r="I672" s="6" t="s">
        <v>286</v>
      </c>
      <c r="J672" s="6"/>
      <c r="K672" s="17">
        <v>2.9199999999999999</v>
      </c>
      <c r="L672" s="6" t="s">
        <v>49</v>
      </c>
      <c r="M672" s="19">
        <v>0.0613</v>
      </c>
      <c r="N672" s="8">
        <v>0.068900000000000003</v>
      </c>
      <c r="O672" s="7">
        <v>29062.349999999999</v>
      </c>
      <c r="P672" s="7">
        <v>108.92</v>
      </c>
      <c r="Q672" s="7">
        <v>0</v>
      </c>
      <c r="R672" s="7">
        <v>111.54000000000001</v>
      </c>
      <c r="S672" s="8">
        <v>2.3249999999999999E-05</v>
      </c>
      <c r="T672" s="8">
        <v>0.00040000000000000002</v>
      </c>
      <c r="U672" s="8">
        <v>0.00010000000000000001</v>
      </c>
      <c r="V672" s="52"/>
    </row>
    <row r="673" spans="1:22" ht="12.75">
      <c r="A673" s="52"/>
      <c r="B673" s="6" t="s">
        <v>1183</v>
      </c>
      <c r="C673" s="17" t="s">
        <v>1184</v>
      </c>
      <c r="D673" s="18" t="s">
        <v>254</v>
      </c>
      <c r="E673" s="6" t="s">
        <v>850</v>
      </c>
      <c r="F673" s="6"/>
      <c r="G673" s="6" t="s">
        <v>858</v>
      </c>
      <c r="H673" s="6" t="s">
        <v>285</v>
      </c>
      <c r="I673" s="6" t="s">
        <v>286</v>
      </c>
      <c r="J673" s="6"/>
      <c r="K673" s="17">
        <v>2.5499999999999998</v>
      </c>
      <c r="L673" s="6" t="s">
        <v>44</v>
      </c>
      <c r="M673" s="19">
        <v>0.070000000000000007</v>
      </c>
      <c r="N673" s="8">
        <v>0.075600000000000001</v>
      </c>
      <c r="O673" s="7">
        <v>169522.57999999999</v>
      </c>
      <c r="P673" s="7">
        <v>108.5</v>
      </c>
      <c r="Q673" s="7">
        <v>0</v>
      </c>
      <c r="R673" s="7">
        <v>584.16999999999996</v>
      </c>
      <c r="S673" s="8">
        <v>0.00020000000000000001</v>
      </c>
      <c r="T673" s="8">
        <v>0.0019</v>
      </c>
      <c r="U673" s="8">
        <v>0.00040000000000000002</v>
      </c>
      <c r="V673" s="52"/>
    </row>
    <row r="674" spans="1:22" ht="12.75">
      <c r="A674" s="52"/>
      <c r="B674" s="6" t="s">
        <v>1185</v>
      </c>
      <c r="C674" s="17" t="s">
        <v>1186</v>
      </c>
      <c r="D674" s="18" t="s">
        <v>254</v>
      </c>
      <c r="E674" s="6" t="s">
        <v>850</v>
      </c>
      <c r="F674" s="6"/>
      <c r="G674" s="6" t="s">
        <v>930</v>
      </c>
      <c r="H674" s="6" t="s">
        <v>285</v>
      </c>
      <c r="I674" s="6" t="s">
        <v>286</v>
      </c>
      <c r="J674" s="6"/>
      <c r="K674" s="17">
        <v>3.1099999999999999</v>
      </c>
      <c r="L674" s="6" t="s">
        <v>44</v>
      </c>
      <c r="M674" s="19">
        <v>0.072499999999999995</v>
      </c>
      <c r="N674" s="8">
        <v>0.068099999999999994</v>
      </c>
      <c r="O674" s="7">
        <v>217951.07000000001</v>
      </c>
      <c r="P674" s="7">
        <v>102.01000000000001</v>
      </c>
      <c r="Q674" s="7">
        <v>0</v>
      </c>
      <c r="R674" s="7">
        <v>706.13</v>
      </c>
      <c r="S674" s="8">
        <v>0.00010000000000000001</v>
      </c>
      <c r="T674" s="8">
        <v>0.0022000000000000001</v>
      </c>
      <c r="U674" s="8">
        <v>0.00040000000000000002</v>
      </c>
      <c r="V674" s="52"/>
    </row>
    <row r="675" spans="1:22" ht="12.75">
      <c r="A675" s="52"/>
      <c r="B675" s="6" t="s">
        <v>1187</v>
      </c>
      <c r="C675" s="17" t="s">
        <v>1188</v>
      </c>
      <c r="D675" s="18" t="s">
        <v>1162</v>
      </c>
      <c r="E675" s="6" t="s">
        <v>850</v>
      </c>
      <c r="F675" s="6"/>
      <c r="G675" s="6" t="s">
        <v>858</v>
      </c>
      <c r="H675" s="6" t="s">
        <v>285</v>
      </c>
      <c r="I675" s="6" t="s">
        <v>286</v>
      </c>
      <c r="J675" s="6"/>
      <c r="K675" s="17">
        <v>1.19</v>
      </c>
      <c r="L675" s="6" t="s">
        <v>44</v>
      </c>
      <c r="M675" s="19">
        <v>0.074999999999999997</v>
      </c>
      <c r="N675" s="8">
        <v>0.071400000000000005</v>
      </c>
      <c r="O675" s="7">
        <v>36325.900000000001</v>
      </c>
      <c r="P675" s="7">
        <v>103.24</v>
      </c>
      <c r="Q675" s="7">
        <v>0</v>
      </c>
      <c r="R675" s="7">
        <v>119.11</v>
      </c>
      <c r="S675" s="8">
        <v>1.8159999999999999E-05</v>
      </c>
      <c r="T675" s="8">
        <v>0.00040000000000000002</v>
      </c>
      <c r="U675" s="8">
        <v>0.00010000000000000001</v>
      </c>
      <c r="V675" s="52"/>
    </row>
    <row r="676" spans="1:22" ht="12.75">
      <c r="A676" s="52"/>
      <c r="B676" s="6" t="s">
        <v>1189</v>
      </c>
      <c r="C676" s="17" t="s">
        <v>1190</v>
      </c>
      <c r="D676" s="18" t="s">
        <v>249</v>
      </c>
      <c r="E676" s="6" t="s">
        <v>850</v>
      </c>
      <c r="F676" s="6"/>
      <c r="G676" s="6" t="s">
        <v>858</v>
      </c>
      <c r="H676" s="6" t="s">
        <v>870</v>
      </c>
      <c r="I676" s="6" t="s">
        <v>251</v>
      </c>
      <c r="J676" s="6"/>
      <c r="K676" s="17">
        <v>4.8600000000000003</v>
      </c>
      <c r="L676" s="6" t="s">
        <v>49</v>
      </c>
      <c r="M676" s="19">
        <v>0.046300000000000001</v>
      </c>
      <c r="N676" s="8">
        <v>0.058700000000000002</v>
      </c>
      <c r="O676" s="7">
        <v>185269.5</v>
      </c>
      <c r="P676" s="7">
        <v>96.969999999999999</v>
      </c>
      <c r="Q676" s="7">
        <v>0</v>
      </c>
      <c r="R676" s="7">
        <v>633.03999999999996</v>
      </c>
      <c r="S676" s="8">
        <v>0.00010000000000000001</v>
      </c>
      <c r="T676" s="8">
        <v>0.002</v>
      </c>
      <c r="U676" s="8">
        <v>0.00040000000000000002</v>
      </c>
      <c r="V676" s="52"/>
    </row>
    <row r="677" spans="1:22" ht="12.75">
      <c r="A677" s="52"/>
      <c r="B677" s="6" t="s">
        <v>1191</v>
      </c>
      <c r="C677" s="17" t="s">
        <v>1192</v>
      </c>
      <c r="D677" s="18" t="s">
        <v>249</v>
      </c>
      <c r="E677" s="6" t="s">
        <v>850</v>
      </c>
      <c r="F677" s="6"/>
      <c r="G677" s="6" t="s">
        <v>858</v>
      </c>
      <c r="H677" s="6" t="s">
        <v>870</v>
      </c>
      <c r="I677" s="6" t="s">
        <v>251</v>
      </c>
      <c r="J677" s="6"/>
      <c r="K677" s="17">
        <v>5.1900000000000004</v>
      </c>
      <c r="L677" s="6" t="s">
        <v>49</v>
      </c>
      <c r="M677" s="19">
        <v>0.067500000000000004</v>
      </c>
      <c r="N677" s="8">
        <v>0.0659</v>
      </c>
      <c r="O677" s="7">
        <v>62966.730000000003</v>
      </c>
      <c r="P677" s="7">
        <v>102.37000000000001</v>
      </c>
      <c r="Q677" s="7">
        <v>0</v>
      </c>
      <c r="R677" s="7">
        <v>227.13</v>
      </c>
      <c r="S677" s="8">
        <v>0.00010000000000000001</v>
      </c>
      <c r="T677" s="8">
        <v>0.00069999999999999999</v>
      </c>
      <c r="U677" s="8">
        <v>0.00010000000000000001</v>
      </c>
      <c r="V677" s="52"/>
    </row>
    <row r="678" spans="1:22" ht="12.75">
      <c r="A678" s="52"/>
      <c r="B678" s="6" t="s">
        <v>1193</v>
      </c>
      <c r="C678" s="17" t="s">
        <v>1194</v>
      </c>
      <c r="D678" s="18" t="s">
        <v>260</v>
      </c>
      <c r="E678" s="6" t="s">
        <v>850</v>
      </c>
      <c r="F678" s="6"/>
      <c r="G678" s="6" t="s">
        <v>895</v>
      </c>
      <c r="H678" s="6" t="s">
        <v>870</v>
      </c>
      <c r="I678" s="6" t="s">
        <v>251</v>
      </c>
      <c r="J678" s="6"/>
      <c r="K678" s="17">
        <v>4.4900000000000002</v>
      </c>
      <c r="L678" s="6" t="s">
        <v>44</v>
      </c>
      <c r="M678" s="19">
        <v>0.058799999999999998</v>
      </c>
      <c r="N678" s="8">
        <v>0.062</v>
      </c>
      <c r="O678" s="7">
        <v>216147.63000000001</v>
      </c>
      <c r="P678" s="7">
        <v>99.579999999999998</v>
      </c>
      <c r="Q678" s="7">
        <v>0</v>
      </c>
      <c r="R678" s="7">
        <v>683.60000000000002</v>
      </c>
      <c r="S678" s="8">
        <v>0.00010000000000000001</v>
      </c>
      <c r="T678" s="8">
        <v>0.0022000000000000001</v>
      </c>
      <c r="U678" s="8">
        <v>0.00040000000000000002</v>
      </c>
      <c r="V678" s="52"/>
    </row>
    <row r="679" spans="1:22" ht="12.75">
      <c r="A679" s="52"/>
      <c r="B679" s="6" t="s">
        <v>1195</v>
      </c>
      <c r="C679" s="17" t="s">
        <v>1196</v>
      </c>
      <c r="D679" s="18" t="s">
        <v>254</v>
      </c>
      <c r="E679" s="6" t="s">
        <v>850</v>
      </c>
      <c r="F679" s="6"/>
      <c r="G679" s="6" t="s">
        <v>869</v>
      </c>
      <c r="H679" s="6" t="s">
        <v>870</v>
      </c>
      <c r="I679" s="6" t="s">
        <v>251</v>
      </c>
      <c r="J679" s="6"/>
      <c r="K679" s="17">
        <v>4.5700000000000003</v>
      </c>
      <c r="L679" s="6" t="s">
        <v>44</v>
      </c>
      <c r="M679" s="19">
        <v>0.058799999999999998</v>
      </c>
      <c r="N679" s="8">
        <v>0.064100000000000004</v>
      </c>
      <c r="O679" s="7">
        <v>1816.26</v>
      </c>
      <c r="P679" s="7">
        <v>9930</v>
      </c>
      <c r="Q679" s="7">
        <v>0</v>
      </c>
      <c r="R679" s="7">
        <v>572.80999999999995</v>
      </c>
      <c r="S679" s="8">
        <v>3.0299999999999998E-06</v>
      </c>
      <c r="T679" s="8">
        <v>0.0018</v>
      </c>
      <c r="U679" s="8">
        <v>0.00040000000000000002</v>
      </c>
      <c r="V679" s="52"/>
    </row>
    <row r="680" spans="1:22" ht="12.75">
      <c r="A680" s="52"/>
      <c r="B680" s="6" t="s">
        <v>1197</v>
      </c>
      <c r="C680" s="17" t="s">
        <v>1198</v>
      </c>
      <c r="D680" s="18" t="s">
        <v>254</v>
      </c>
      <c r="E680" s="6" t="s">
        <v>850</v>
      </c>
      <c r="F680" s="6"/>
      <c r="G680" s="6" t="s">
        <v>858</v>
      </c>
      <c r="H680" s="6" t="s">
        <v>285</v>
      </c>
      <c r="I680" s="6" t="s">
        <v>286</v>
      </c>
      <c r="J680" s="6"/>
      <c r="K680" s="17">
        <v>3.02</v>
      </c>
      <c r="L680" s="6" t="s">
        <v>44</v>
      </c>
      <c r="M680" s="19">
        <v>0.074999999999999997</v>
      </c>
      <c r="N680" s="8">
        <v>0.067299999999999999</v>
      </c>
      <c r="O680" s="7">
        <v>77493.149999999994</v>
      </c>
      <c r="P680" s="7">
        <v>107.48</v>
      </c>
      <c r="Q680" s="7">
        <v>0</v>
      </c>
      <c r="R680" s="7">
        <v>264.52999999999997</v>
      </c>
      <c r="S680" s="8">
        <v>0.00010000000000000001</v>
      </c>
      <c r="T680" s="8">
        <v>0.00080000000000000004</v>
      </c>
      <c r="U680" s="8">
        <v>0.00020000000000000001</v>
      </c>
      <c r="V680" s="52"/>
    </row>
    <row r="681" spans="1:22" ht="12.75">
      <c r="A681" s="52"/>
      <c r="B681" s="6" t="s">
        <v>1199</v>
      </c>
      <c r="C681" s="17" t="s">
        <v>1200</v>
      </c>
      <c r="D681" s="18" t="s">
        <v>254</v>
      </c>
      <c r="E681" s="6" t="s">
        <v>850</v>
      </c>
      <c r="F681" s="6"/>
      <c r="G681" s="6" t="s">
        <v>858</v>
      </c>
      <c r="H681" s="6" t="s">
        <v>285</v>
      </c>
      <c r="I681" s="6" t="s">
        <v>286</v>
      </c>
      <c r="J681" s="6"/>
      <c r="K681" s="17">
        <v>2.02</v>
      </c>
      <c r="L681" s="6" t="s">
        <v>44</v>
      </c>
      <c r="M681" s="19">
        <v>0.074999999999999997</v>
      </c>
      <c r="N681" s="8">
        <v>0.070300000000000001</v>
      </c>
      <c r="O681" s="7">
        <v>211903.17999999999</v>
      </c>
      <c r="P681" s="7">
        <v>105.59999999999999</v>
      </c>
      <c r="Q681" s="7">
        <v>0</v>
      </c>
      <c r="R681" s="7">
        <v>710.69000000000005</v>
      </c>
      <c r="S681" s="8">
        <v>0.00010000000000000001</v>
      </c>
      <c r="T681" s="8">
        <v>0.0023</v>
      </c>
      <c r="U681" s="8">
        <v>0.00040000000000000002</v>
      </c>
      <c r="V681" s="52"/>
    </row>
    <row r="682" spans="1:22" ht="12.75">
      <c r="A682" s="52"/>
      <c r="B682" s="6" t="s">
        <v>1201</v>
      </c>
      <c r="C682" s="17" t="s">
        <v>1202</v>
      </c>
      <c r="D682" s="18" t="s">
        <v>260</v>
      </c>
      <c r="E682" s="6" t="s">
        <v>850</v>
      </c>
      <c r="F682" s="6"/>
      <c r="G682" s="6" t="s">
        <v>1004</v>
      </c>
      <c r="H682" s="6" t="s">
        <v>870</v>
      </c>
      <c r="I682" s="6" t="s">
        <v>251</v>
      </c>
      <c r="J682" s="6"/>
      <c r="K682" s="17">
        <v>6.8399999999999999</v>
      </c>
      <c r="L682" s="6" t="s">
        <v>44</v>
      </c>
      <c r="M682" s="19">
        <v>0.041300000000000003</v>
      </c>
      <c r="N682" s="8">
        <v>0.051200000000000002</v>
      </c>
      <c r="O682" s="7">
        <v>191316.07000000001</v>
      </c>
      <c r="P682" s="7">
        <v>94.540000000000006</v>
      </c>
      <c r="Q682" s="7">
        <v>0</v>
      </c>
      <c r="R682" s="7">
        <v>574.44000000000005</v>
      </c>
      <c r="S682" s="8">
        <v>0.00040000000000000002</v>
      </c>
      <c r="T682" s="8">
        <v>0.0018</v>
      </c>
      <c r="U682" s="8">
        <v>0.00040000000000000002</v>
      </c>
      <c r="V682" s="52"/>
    </row>
    <row r="683" spans="1:22" ht="12.75">
      <c r="A683" s="52"/>
      <c r="B683" s="6" t="s">
        <v>1203</v>
      </c>
      <c r="C683" s="17" t="s">
        <v>1204</v>
      </c>
      <c r="D683" s="18" t="s">
        <v>260</v>
      </c>
      <c r="E683" s="6" t="s">
        <v>850</v>
      </c>
      <c r="F683" s="6"/>
      <c r="G683" s="6" t="s">
        <v>858</v>
      </c>
      <c r="H683" s="6" t="s">
        <v>285</v>
      </c>
      <c r="I683" s="6" t="s">
        <v>286</v>
      </c>
      <c r="J683" s="6"/>
      <c r="K683" s="17">
        <v>0.070000000000000007</v>
      </c>
      <c r="L683" s="6" t="s">
        <v>44</v>
      </c>
      <c r="M683" s="19">
        <v>0.025700000000000001</v>
      </c>
      <c r="N683" s="8">
        <v>0.01</v>
      </c>
      <c r="O683" s="7">
        <v>84761.229999999996</v>
      </c>
      <c r="P683" s="7">
        <v>100.02</v>
      </c>
      <c r="Q683" s="7">
        <v>0</v>
      </c>
      <c r="R683" s="7">
        <v>269.25999999999999</v>
      </c>
      <c r="S683" s="8">
        <v>0.00010000000000000001</v>
      </c>
      <c r="T683" s="8">
        <v>0.00089999999999999998</v>
      </c>
      <c r="U683" s="8">
        <v>0.00020000000000000001</v>
      </c>
      <c r="V683" s="52"/>
    </row>
    <row r="684" spans="1:22" ht="12.75">
      <c r="A684" s="52"/>
      <c r="B684" s="6" t="s">
        <v>1205</v>
      </c>
      <c r="C684" s="17" t="s">
        <v>1206</v>
      </c>
      <c r="D684" s="18" t="s">
        <v>249</v>
      </c>
      <c r="E684" s="6" t="s">
        <v>850</v>
      </c>
      <c r="F684" s="6"/>
      <c r="G684" s="6" t="s">
        <v>869</v>
      </c>
      <c r="H684" s="6" t="s">
        <v>870</v>
      </c>
      <c r="I684" s="6" t="s">
        <v>251</v>
      </c>
      <c r="J684" s="6"/>
      <c r="K684" s="17">
        <v>4.3799999999999999</v>
      </c>
      <c r="L684" s="6" t="s">
        <v>49</v>
      </c>
      <c r="M684" s="19">
        <v>0.0275</v>
      </c>
      <c r="N684" s="8">
        <v>0.053600000000000002</v>
      </c>
      <c r="O684" s="7">
        <v>96866.699999999997</v>
      </c>
      <c r="P684" s="7">
        <v>91.319999999999993</v>
      </c>
      <c r="Q684" s="7">
        <v>0</v>
      </c>
      <c r="R684" s="7">
        <v>311.69</v>
      </c>
      <c r="S684" s="8">
        <v>0.00010000000000000001</v>
      </c>
      <c r="T684" s="8">
        <v>0.001</v>
      </c>
      <c r="U684" s="8">
        <v>0.00020000000000000001</v>
      </c>
      <c r="V684" s="52"/>
    </row>
    <row r="685" spans="1:22" ht="12.75">
      <c r="A685" s="52"/>
      <c r="B685" s="6" t="s">
        <v>1207</v>
      </c>
      <c r="C685" s="17" t="s">
        <v>1208</v>
      </c>
      <c r="D685" s="18" t="s">
        <v>254</v>
      </c>
      <c r="E685" s="6" t="s">
        <v>850</v>
      </c>
      <c r="F685" s="6"/>
      <c r="G685" s="6" t="s">
        <v>895</v>
      </c>
      <c r="H685" s="6" t="s">
        <v>285</v>
      </c>
      <c r="I685" s="6" t="s">
        <v>286</v>
      </c>
      <c r="J685" s="6"/>
      <c r="K685" s="17">
        <v>3.0299999999999998</v>
      </c>
      <c r="L685" s="6" t="s">
        <v>44</v>
      </c>
      <c r="M685" s="19">
        <v>0.057500000000000002</v>
      </c>
      <c r="N685" s="8">
        <v>0.071599999999999997</v>
      </c>
      <c r="O685" s="7">
        <v>175571.44</v>
      </c>
      <c r="P685" s="7">
        <v>98.329999999999998</v>
      </c>
      <c r="Q685" s="7">
        <v>0</v>
      </c>
      <c r="R685" s="7">
        <v>548.29999999999995</v>
      </c>
      <c r="S685" s="8">
        <v>0.00040000000000000002</v>
      </c>
      <c r="T685" s="8">
        <v>0.0016999999999999999</v>
      </c>
      <c r="U685" s="8">
        <v>0.00029999999999999997</v>
      </c>
      <c r="V685" s="52"/>
    </row>
    <row r="686" spans="1:22" ht="12.75">
      <c r="A686" s="52"/>
      <c r="B686" s="6" t="s">
        <v>1209</v>
      </c>
      <c r="C686" s="17" t="s">
        <v>1210</v>
      </c>
      <c r="D686" s="18" t="s">
        <v>254</v>
      </c>
      <c r="E686" s="6" t="s">
        <v>850</v>
      </c>
      <c r="F686" s="6"/>
      <c r="G686" s="6" t="s">
        <v>895</v>
      </c>
      <c r="H686" s="6" t="s">
        <v>285</v>
      </c>
      <c r="I686" s="6" t="s">
        <v>286</v>
      </c>
      <c r="J686" s="6"/>
      <c r="K686" s="17">
        <v>4.7800000000000002</v>
      </c>
      <c r="L686" s="6" t="s">
        <v>44</v>
      </c>
      <c r="M686" s="19">
        <v>0.058000000000000003</v>
      </c>
      <c r="N686" s="8">
        <v>0.075700000000000003</v>
      </c>
      <c r="O686" s="7">
        <v>108978.64999999999</v>
      </c>
      <c r="P686" s="7">
        <v>93.829999999999998</v>
      </c>
      <c r="Q686" s="7">
        <v>0</v>
      </c>
      <c r="R686" s="7">
        <v>324.75999999999999</v>
      </c>
      <c r="S686" s="8">
        <v>0.00020000000000000001</v>
      </c>
      <c r="T686" s="8">
        <v>0.001</v>
      </c>
      <c r="U686" s="8">
        <v>0.00020000000000000001</v>
      </c>
      <c r="V686" s="52"/>
    </row>
    <row r="687" spans="1:22" ht="12.75">
      <c r="A687" s="52"/>
      <c r="B687" s="6" t="s">
        <v>1211</v>
      </c>
      <c r="C687" s="17" t="s">
        <v>886</v>
      </c>
      <c r="D687" s="18" t="s">
        <v>249</v>
      </c>
      <c r="E687" s="6" t="s">
        <v>850</v>
      </c>
      <c r="F687" s="6"/>
      <c r="G687" s="6" t="s">
        <v>887</v>
      </c>
      <c r="H687" s="6" t="s">
        <v>285</v>
      </c>
      <c r="I687" s="6" t="s">
        <v>286</v>
      </c>
      <c r="J687" s="6"/>
      <c r="K687" s="17">
        <v>2.7599999999999998</v>
      </c>
      <c r="L687" s="6" t="s">
        <v>49</v>
      </c>
      <c r="M687" s="19">
        <v>0.044999999999999998</v>
      </c>
      <c r="N687" s="8">
        <v>0.041599999999999998</v>
      </c>
      <c r="O687" s="7">
        <v>423954.95000000001</v>
      </c>
      <c r="P687" s="7">
        <v>101.40000000000001</v>
      </c>
      <c r="Q687" s="7">
        <v>0</v>
      </c>
      <c r="R687" s="7">
        <v>1514.76</v>
      </c>
      <c r="S687" s="8">
        <v>0.00050000000000000001</v>
      </c>
      <c r="T687" s="8">
        <v>0.0047999999999999996</v>
      </c>
      <c r="U687" s="8">
        <v>0.00089999999999999998</v>
      </c>
      <c r="V687" s="52"/>
    </row>
    <row r="688" spans="1:22" ht="12.75">
      <c r="A688" s="52"/>
      <c r="B688" s="6" t="s">
        <v>1212</v>
      </c>
      <c r="C688" s="17" t="s">
        <v>1213</v>
      </c>
      <c r="D688" s="18" t="s">
        <v>939</v>
      </c>
      <c r="E688" s="6" t="s">
        <v>850</v>
      </c>
      <c r="F688" s="6"/>
      <c r="G688" s="6" t="s">
        <v>887</v>
      </c>
      <c r="H688" s="6" t="s">
        <v>285</v>
      </c>
      <c r="I688" s="6" t="s">
        <v>286</v>
      </c>
      <c r="J688" s="6"/>
      <c r="K688" s="17">
        <v>2.6299999999999999</v>
      </c>
      <c r="L688" s="6" t="s">
        <v>49</v>
      </c>
      <c r="M688" s="19">
        <v>0.059999999999999998</v>
      </c>
      <c r="N688" s="8">
        <v>0.042000000000000003</v>
      </c>
      <c r="O688" s="7">
        <v>26818.799999999999</v>
      </c>
      <c r="P688" s="7">
        <v>105.87000000000001</v>
      </c>
      <c r="Q688" s="7">
        <v>0</v>
      </c>
      <c r="R688" s="7">
        <v>100.05</v>
      </c>
      <c r="S688" s="8">
        <v>2.6820000000000001E-05</v>
      </c>
      <c r="T688" s="8">
        <v>0.00029999999999999997</v>
      </c>
      <c r="U688" s="8">
        <v>0.00010000000000000001</v>
      </c>
      <c r="V688" s="52"/>
    </row>
    <row r="689" spans="1:22" ht="12.75">
      <c r="A689" s="52"/>
      <c r="B689" s="6" t="s">
        <v>1214</v>
      </c>
      <c r="C689" s="17" t="s">
        <v>1213</v>
      </c>
      <c r="D689" s="18" t="s">
        <v>254</v>
      </c>
      <c r="E689" s="6" t="s">
        <v>850</v>
      </c>
      <c r="F689" s="6"/>
      <c r="G689" s="6" t="s">
        <v>887</v>
      </c>
      <c r="H689" s="6" t="s">
        <v>285</v>
      </c>
      <c r="I689" s="6" t="s">
        <v>286</v>
      </c>
      <c r="J689" s="6"/>
      <c r="K689" s="17">
        <v>2.2999999999999998</v>
      </c>
      <c r="L689" s="6" t="s">
        <v>49</v>
      </c>
      <c r="M689" s="19">
        <v>0.059999999999999998</v>
      </c>
      <c r="N689" s="8">
        <v>0.042799999999999998</v>
      </c>
      <c r="O689" s="7">
        <v>66879.789999999994</v>
      </c>
      <c r="P689" s="7">
        <v>105.87000000000001</v>
      </c>
      <c r="Q689" s="7">
        <v>0</v>
      </c>
      <c r="R689" s="7">
        <v>249.49000000000001</v>
      </c>
      <c r="S689" s="8">
        <v>0.00010000000000000001</v>
      </c>
      <c r="T689" s="8">
        <v>0.00080000000000000004</v>
      </c>
      <c r="U689" s="8">
        <v>0.00020000000000000001</v>
      </c>
      <c r="V689" s="52"/>
    </row>
    <row r="690" spans="1:22" ht="12.75">
      <c r="A690" s="52"/>
      <c r="B690" s="6" t="s">
        <v>1215</v>
      </c>
      <c r="C690" s="17" t="s">
        <v>1216</v>
      </c>
      <c r="D690" s="18" t="s">
        <v>946</v>
      </c>
      <c r="E690" s="6" t="s">
        <v>850</v>
      </c>
      <c r="F690" s="6"/>
      <c r="G690" s="6" t="s">
        <v>887</v>
      </c>
      <c r="H690" s="6" t="s">
        <v>285</v>
      </c>
      <c r="I690" s="6" t="s">
        <v>286</v>
      </c>
      <c r="J690" s="6"/>
      <c r="K690" s="17">
        <v>4.1500000000000004</v>
      </c>
      <c r="L690" s="6" t="s">
        <v>44</v>
      </c>
      <c r="M690" s="19">
        <v>0.0315</v>
      </c>
      <c r="N690" s="8">
        <v>0.055100000000000003</v>
      </c>
      <c r="O690" s="7">
        <v>53421.550000000003</v>
      </c>
      <c r="P690" s="7">
        <v>92.549999999999997</v>
      </c>
      <c r="Q690" s="7">
        <v>0</v>
      </c>
      <c r="R690" s="7">
        <v>157.03</v>
      </c>
      <c r="S690" s="8">
        <v>1.526E-05</v>
      </c>
      <c r="T690" s="8">
        <v>0.00050000000000000001</v>
      </c>
      <c r="U690" s="8">
        <v>0.00010000000000000001</v>
      </c>
      <c r="V690" s="52"/>
    </row>
    <row r="691" spans="1:22" ht="12.75">
      <c r="A691" s="52"/>
      <c r="B691" s="6" t="s">
        <v>1217</v>
      </c>
      <c r="C691" s="17" t="s">
        <v>1218</v>
      </c>
      <c r="D691" s="18" t="s">
        <v>260</v>
      </c>
      <c r="E691" s="6" t="s">
        <v>850</v>
      </c>
      <c r="F691" s="6"/>
      <c r="G691" s="6" t="s">
        <v>866</v>
      </c>
      <c r="H691" s="6" t="s">
        <v>285</v>
      </c>
      <c r="I691" s="6" t="s">
        <v>286</v>
      </c>
      <c r="J691" s="6"/>
      <c r="K691" s="17">
        <v>4.0099999999999998</v>
      </c>
      <c r="L691" s="6" t="s">
        <v>44</v>
      </c>
      <c r="M691" s="19">
        <v>0.014999999999999999</v>
      </c>
      <c r="N691" s="8">
        <v>-0.0068999999999999999</v>
      </c>
      <c r="O691" s="7">
        <v>551146.15000000002</v>
      </c>
      <c r="P691" s="7">
        <v>103.98</v>
      </c>
      <c r="Q691" s="7">
        <v>0</v>
      </c>
      <c r="R691" s="7">
        <v>1820.1099999999999</v>
      </c>
      <c r="S691" s="8">
        <v>0.0016999999999999999</v>
      </c>
      <c r="T691" s="8">
        <v>0.0057999999999999996</v>
      </c>
      <c r="U691" s="8">
        <v>0.0011000000000000001</v>
      </c>
      <c r="V691" s="52"/>
    </row>
    <row r="692" spans="1:22" ht="12.75">
      <c r="A692" s="52"/>
      <c r="B692" s="6" t="s">
        <v>1219</v>
      </c>
      <c r="C692" s="17" t="s">
        <v>1218</v>
      </c>
      <c r="D692" s="18" t="s">
        <v>260</v>
      </c>
      <c r="E692" s="6" t="s">
        <v>850</v>
      </c>
      <c r="F692" s="6"/>
      <c r="G692" s="6" t="s">
        <v>866</v>
      </c>
      <c r="H692" s="6" t="s">
        <v>285</v>
      </c>
      <c r="I692" s="6" t="s">
        <v>286</v>
      </c>
      <c r="J692" s="6"/>
      <c r="K692" s="17">
        <v>4.0099999999999998</v>
      </c>
      <c r="L692" s="6" t="s">
        <v>44</v>
      </c>
      <c r="M692" s="19">
        <v>0.014999999999999999</v>
      </c>
      <c r="N692" s="8">
        <v>-0.0068999999999999999</v>
      </c>
      <c r="O692" s="7">
        <v>93793.110000000001</v>
      </c>
      <c r="P692" s="7">
        <v>103.98</v>
      </c>
      <c r="Q692" s="7">
        <v>0</v>
      </c>
      <c r="R692" s="7">
        <v>309.74000000000001</v>
      </c>
      <c r="S692" s="8">
        <v>0.00029999999999999997</v>
      </c>
      <c r="T692" s="8">
        <v>0.001</v>
      </c>
      <c r="U692" s="8">
        <v>0.00020000000000000001</v>
      </c>
      <c r="V692" s="52"/>
    </row>
    <row r="693" spans="1:22" ht="12.75">
      <c r="A693" s="52"/>
      <c r="B693" s="6" t="s">
        <v>1220</v>
      </c>
      <c r="C693" s="17" t="s">
        <v>1221</v>
      </c>
      <c r="D693" s="18" t="s">
        <v>254</v>
      </c>
      <c r="E693" s="6" t="s">
        <v>850</v>
      </c>
      <c r="F693" s="6"/>
      <c r="G693" s="6" t="s">
        <v>933</v>
      </c>
      <c r="H693" s="6" t="s">
        <v>892</v>
      </c>
      <c r="I693" s="6" t="s">
        <v>286</v>
      </c>
      <c r="J693" s="6"/>
      <c r="K693" s="17">
        <v>2.5600000000000001</v>
      </c>
      <c r="L693" s="6" t="s">
        <v>49</v>
      </c>
      <c r="M693" s="19">
        <v>0.0263</v>
      </c>
      <c r="N693" s="8">
        <v>0.042900000000000001</v>
      </c>
      <c r="O693" s="7">
        <v>145303.44</v>
      </c>
      <c r="P693" s="7">
        <v>97.549999999999997</v>
      </c>
      <c r="Q693" s="7">
        <v>0</v>
      </c>
      <c r="R693" s="7">
        <v>499.44999999999999</v>
      </c>
      <c r="S693" s="8">
        <v>0.00029999999999999997</v>
      </c>
      <c r="T693" s="8">
        <v>0.0016000000000000001</v>
      </c>
      <c r="U693" s="8">
        <v>0.00029999999999999997</v>
      </c>
      <c r="V693" s="52"/>
    </row>
    <row r="694" spans="1:22" ht="12.75">
      <c r="A694" s="52"/>
      <c r="B694" s="6" t="s">
        <v>1222</v>
      </c>
      <c r="C694" s="17" t="s">
        <v>1223</v>
      </c>
      <c r="D694" s="18" t="s">
        <v>271</v>
      </c>
      <c r="E694" s="6" t="s">
        <v>850</v>
      </c>
      <c r="F694" s="6"/>
      <c r="G694" s="6" t="s">
        <v>858</v>
      </c>
      <c r="H694" s="6" t="s">
        <v>892</v>
      </c>
      <c r="I694" s="6" t="s">
        <v>286</v>
      </c>
      <c r="J694" s="6"/>
      <c r="K694" s="17">
        <v>5.0199999999999996</v>
      </c>
      <c r="L694" s="6" t="s">
        <v>44</v>
      </c>
      <c r="M694" s="19">
        <v>0.043799999999999999</v>
      </c>
      <c r="N694" s="8">
        <v>0.061699999999999998</v>
      </c>
      <c r="O694" s="7">
        <v>61756.620000000003</v>
      </c>
      <c r="P694" s="7">
        <v>88.560000000000002</v>
      </c>
      <c r="Q694" s="7">
        <v>0</v>
      </c>
      <c r="R694" s="7">
        <v>173.69999999999999</v>
      </c>
      <c r="S694" s="8">
        <v>4.1170000000000001E-05</v>
      </c>
      <c r="T694" s="8">
        <v>0.00059999999999999995</v>
      </c>
      <c r="U694" s="8">
        <v>0.00010000000000000001</v>
      </c>
      <c r="V694" s="52"/>
    </row>
    <row r="695" spans="1:22" ht="12.75">
      <c r="A695" s="52"/>
      <c r="B695" s="6" t="s">
        <v>1224</v>
      </c>
      <c r="C695" s="17" t="s">
        <v>1225</v>
      </c>
      <c r="D695" s="18" t="s">
        <v>1162</v>
      </c>
      <c r="E695" s="6" t="s">
        <v>850</v>
      </c>
      <c r="F695" s="6"/>
      <c r="G695" s="6" t="s">
        <v>858</v>
      </c>
      <c r="H695" s="6" t="s">
        <v>892</v>
      </c>
      <c r="I695" s="6" t="s">
        <v>286</v>
      </c>
      <c r="J695" s="6"/>
      <c r="K695" s="17">
        <v>2.2200000000000002</v>
      </c>
      <c r="L695" s="6" t="s">
        <v>46</v>
      </c>
      <c r="M695" s="19">
        <v>0.058799999999999998</v>
      </c>
      <c r="N695" s="8">
        <v>0.068699999999999997</v>
      </c>
      <c r="O695" s="7">
        <v>107007.12</v>
      </c>
      <c r="P695" s="7">
        <v>100.94</v>
      </c>
      <c r="Q695" s="7">
        <v>0</v>
      </c>
      <c r="R695" s="7">
        <v>450.23000000000002</v>
      </c>
      <c r="S695" s="8">
        <v>0.00010000000000000001</v>
      </c>
      <c r="T695" s="8">
        <v>0.0014</v>
      </c>
      <c r="U695" s="8">
        <v>0.00029999999999999997</v>
      </c>
      <c r="V695" s="52"/>
    </row>
    <row r="696" spans="1:22" ht="12.75">
      <c r="A696" s="52"/>
      <c r="B696" s="6" t="s">
        <v>1226</v>
      </c>
      <c r="C696" s="17" t="s">
        <v>1227</v>
      </c>
      <c r="D696" s="18" t="s">
        <v>271</v>
      </c>
      <c r="E696" s="6" t="s">
        <v>850</v>
      </c>
      <c r="F696" s="6"/>
      <c r="G696" s="6" t="s">
        <v>858</v>
      </c>
      <c r="H696" s="6" t="s">
        <v>892</v>
      </c>
      <c r="I696" s="6" t="s">
        <v>286</v>
      </c>
      <c r="J696" s="6"/>
      <c r="K696" s="17">
        <v>1.3899999999999999</v>
      </c>
      <c r="L696" s="6" t="s">
        <v>44</v>
      </c>
      <c r="M696" s="19">
        <v>0.077499999999999999</v>
      </c>
      <c r="N696" s="8">
        <v>0.052299999999999999</v>
      </c>
      <c r="O696" s="7">
        <v>53334.150000000001</v>
      </c>
      <c r="P696" s="7">
        <v>103.97</v>
      </c>
      <c r="Q696" s="7">
        <v>0</v>
      </c>
      <c r="R696" s="7">
        <v>176.11000000000001</v>
      </c>
      <c r="S696" s="8">
        <v>2.1330000000000001E-05</v>
      </c>
      <c r="T696" s="8">
        <v>0.00059999999999999995</v>
      </c>
      <c r="U696" s="8">
        <v>0.00010000000000000001</v>
      </c>
      <c r="V696" s="52"/>
    </row>
    <row r="697" spans="1:22" ht="12.75">
      <c r="A697" s="52"/>
      <c r="B697" s="6" t="s">
        <v>1228</v>
      </c>
      <c r="C697" s="17" t="s">
        <v>1229</v>
      </c>
      <c r="D697" s="18" t="s">
        <v>260</v>
      </c>
      <c r="E697" s="6" t="s">
        <v>850</v>
      </c>
      <c r="F697" s="6"/>
      <c r="G697" s="6" t="s">
        <v>1230</v>
      </c>
      <c r="H697" s="6" t="s">
        <v>1231</v>
      </c>
      <c r="I697" s="6" t="s">
        <v>251</v>
      </c>
      <c r="J697" s="6"/>
      <c r="K697" s="17">
        <v>4.7400000000000002</v>
      </c>
      <c r="L697" s="6" t="s">
        <v>44</v>
      </c>
      <c r="M697" s="19">
        <v>0.065000000000000002</v>
      </c>
      <c r="N697" s="8">
        <v>0.077499999999999999</v>
      </c>
      <c r="O697" s="7">
        <v>232364.38000000001</v>
      </c>
      <c r="P697" s="7">
        <v>96.909999999999997</v>
      </c>
      <c r="Q697" s="7">
        <v>0</v>
      </c>
      <c r="R697" s="7">
        <v>715.19000000000005</v>
      </c>
      <c r="S697" s="8">
        <v>0.00020000000000000001</v>
      </c>
      <c r="T697" s="8">
        <v>0.0023</v>
      </c>
      <c r="U697" s="8">
        <v>0.00040000000000000002</v>
      </c>
      <c r="V697" s="52"/>
    </row>
    <row r="698" spans="1:22" ht="12.75">
      <c r="A698" s="52"/>
      <c r="B698" s="6" t="s">
        <v>1232</v>
      </c>
      <c r="C698" s="17" t="s">
        <v>1233</v>
      </c>
      <c r="D698" s="18" t="s">
        <v>254</v>
      </c>
      <c r="E698" s="6" t="s">
        <v>850</v>
      </c>
      <c r="F698" s="6"/>
      <c r="G698" s="6" t="s">
        <v>858</v>
      </c>
      <c r="H698" s="6" t="s">
        <v>892</v>
      </c>
      <c r="I698" s="6" t="s">
        <v>286</v>
      </c>
      <c r="J698" s="6"/>
      <c r="K698" s="17">
        <v>3.6899999999999999</v>
      </c>
      <c r="L698" s="6" t="s">
        <v>49</v>
      </c>
      <c r="M698" s="19">
        <v>0.057500000000000002</v>
      </c>
      <c r="N698" s="8">
        <v>0.069900000000000004</v>
      </c>
      <c r="O698" s="7">
        <v>123504.16</v>
      </c>
      <c r="P698" s="7">
        <v>98.120000000000005</v>
      </c>
      <c r="Q698" s="7">
        <v>0</v>
      </c>
      <c r="R698" s="7">
        <v>427</v>
      </c>
      <c r="S698" s="8">
        <v>0.00020000000000000001</v>
      </c>
      <c r="T698" s="8">
        <v>0.0014</v>
      </c>
      <c r="U698" s="8">
        <v>0.00029999999999999997</v>
      </c>
      <c r="V698" s="52"/>
    </row>
    <row r="699" spans="1:22" ht="12.75">
      <c r="A699" s="52"/>
      <c r="B699" s="6" t="s">
        <v>1234</v>
      </c>
      <c r="C699" s="17" t="s">
        <v>1235</v>
      </c>
      <c r="D699" s="18" t="s">
        <v>254</v>
      </c>
      <c r="E699" s="6" t="s">
        <v>850</v>
      </c>
      <c r="F699" s="6"/>
      <c r="G699" s="6" t="s">
        <v>858</v>
      </c>
      <c r="H699" s="6" t="s">
        <v>892</v>
      </c>
      <c r="I699" s="6" t="s">
        <v>286</v>
      </c>
      <c r="J699" s="6"/>
      <c r="K699" s="17">
        <v>4.1699999999999999</v>
      </c>
      <c r="L699" s="6" t="s">
        <v>49</v>
      </c>
      <c r="M699" s="19">
        <v>0</v>
      </c>
      <c r="N699" s="8">
        <v>0.064100000000000004</v>
      </c>
      <c r="O699" s="7">
        <v>60543.68</v>
      </c>
      <c r="P699" s="7">
        <v>91.439999999999998</v>
      </c>
      <c r="Q699" s="7">
        <v>0</v>
      </c>
      <c r="R699" s="7">
        <v>195.06999999999999</v>
      </c>
      <c r="S699" s="8">
        <v>0.00010000000000000001</v>
      </c>
      <c r="T699" s="8">
        <v>0.00059999999999999995</v>
      </c>
      <c r="U699" s="8">
        <v>0.00010000000000000001</v>
      </c>
      <c r="V699" s="52"/>
    </row>
    <row r="700" spans="1:22" ht="12.75">
      <c r="A700" s="52"/>
      <c r="B700" s="6" t="s">
        <v>1236</v>
      </c>
      <c r="C700" s="17" t="s">
        <v>1237</v>
      </c>
      <c r="D700" s="18" t="s">
        <v>254</v>
      </c>
      <c r="E700" s="6" t="s">
        <v>850</v>
      </c>
      <c r="F700" s="6"/>
      <c r="G700" s="6" t="s">
        <v>866</v>
      </c>
      <c r="H700" s="6" t="s">
        <v>892</v>
      </c>
      <c r="I700" s="6" t="s">
        <v>286</v>
      </c>
      <c r="J700" s="6"/>
      <c r="K700" s="17">
        <v>1.8100000000000001</v>
      </c>
      <c r="L700" s="6" t="s">
        <v>44</v>
      </c>
      <c r="M700" s="19">
        <v>0.0625</v>
      </c>
      <c r="N700" s="8">
        <v>0.054699999999999999</v>
      </c>
      <c r="O700" s="7">
        <v>169530.70000000001</v>
      </c>
      <c r="P700" s="7">
        <v>103.42</v>
      </c>
      <c r="Q700" s="7">
        <v>0</v>
      </c>
      <c r="R700" s="7">
        <v>556.84000000000003</v>
      </c>
      <c r="S700" s="8">
        <v>3.8529999999999999E-05</v>
      </c>
      <c r="T700" s="8">
        <v>0.0018</v>
      </c>
      <c r="U700" s="8">
        <v>0.00029999999999999997</v>
      </c>
      <c r="V700" s="52"/>
    </row>
    <row r="701" spans="1:22" ht="12.75">
      <c r="A701" s="52"/>
      <c r="B701" s="6" t="s">
        <v>1238</v>
      </c>
      <c r="C701" s="17" t="s">
        <v>1239</v>
      </c>
      <c r="D701" s="18" t="s">
        <v>260</v>
      </c>
      <c r="E701" s="6" t="s">
        <v>850</v>
      </c>
      <c r="F701" s="6"/>
      <c r="G701" s="6" t="s">
        <v>1149</v>
      </c>
      <c r="H701" s="6" t="s">
        <v>1231</v>
      </c>
      <c r="I701" s="6" t="s">
        <v>251</v>
      </c>
      <c r="J701" s="6"/>
      <c r="K701" s="17">
        <v>5.9800000000000004</v>
      </c>
      <c r="L701" s="6" t="s">
        <v>44</v>
      </c>
      <c r="M701" s="19">
        <v>0.042500000000000003</v>
      </c>
      <c r="N701" s="8">
        <v>0.048899999999999999</v>
      </c>
      <c r="O701" s="7">
        <v>72046.289999999994</v>
      </c>
      <c r="P701" s="7">
        <v>97.790000000000006</v>
      </c>
      <c r="Q701" s="7">
        <v>0</v>
      </c>
      <c r="R701" s="7">
        <v>223.75999999999999</v>
      </c>
      <c r="S701" s="8">
        <v>0.00010000000000000001</v>
      </c>
      <c r="T701" s="8">
        <v>0.00069999999999999999</v>
      </c>
      <c r="U701" s="8">
        <v>0.00010000000000000001</v>
      </c>
      <c r="V701" s="52"/>
    </row>
    <row r="702" spans="1:22" ht="12.75">
      <c r="A702" s="52"/>
      <c r="B702" s="6" t="s">
        <v>1240</v>
      </c>
      <c r="C702" s="17" t="s">
        <v>1241</v>
      </c>
      <c r="D702" s="18" t="s">
        <v>260</v>
      </c>
      <c r="E702" s="6" t="s">
        <v>850</v>
      </c>
      <c r="F702" s="6"/>
      <c r="G702" s="6" t="s">
        <v>1096</v>
      </c>
      <c r="H702" s="6" t="s">
        <v>1242</v>
      </c>
      <c r="I702" s="6" t="s">
        <v>286</v>
      </c>
      <c r="J702" s="6"/>
      <c r="K702" s="17">
        <v>2.71</v>
      </c>
      <c r="L702" s="6" t="s">
        <v>44</v>
      </c>
      <c r="M702" s="19">
        <v>0.11749999999999999</v>
      </c>
      <c r="N702" s="8">
        <v>0.059499999999999997</v>
      </c>
      <c r="O702" s="7">
        <v>257304.82999999999</v>
      </c>
      <c r="P702" s="7">
        <v>119.49</v>
      </c>
      <c r="Q702" s="7">
        <v>0</v>
      </c>
      <c r="R702" s="7">
        <v>976.47000000000003</v>
      </c>
      <c r="S702" s="8">
        <v>0.00010000000000000001</v>
      </c>
      <c r="T702" s="8">
        <v>0.0030999999999999999</v>
      </c>
      <c r="U702" s="8">
        <v>0.00059999999999999995</v>
      </c>
      <c r="V702" s="52"/>
    </row>
    <row r="703" spans="1:22" ht="12.75">
      <c r="A703" s="52"/>
      <c r="B703" s="6" t="s">
        <v>1243</v>
      </c>
      <c r="C703" s="17" t="s">
        <v>1244</v>
      </c>
      <c r="D703" s="18" t="s">
        <v>254</v>
      </c>
      <c r="E703" s="6" t="s">
        <v>850</v>
      </c>
      <c r="F703" s="6"/>
      <c r="G703" s="6" t="s">
        <v>869</v>
      </c>
      <c r="H703" s="6" t="s">
        <v>1242</v>
      </c>
      <c r="I703" s="6" t="s">
        <v>286</v>
      </c>
      <c r="J703" s="6"/>
      <c r="K703" s="17">
        <v>3.3399999999999999</v>
      </c>
      <c r="L703" s="6" t="s">
        <v>44</v>
      </c>
      <c r="M703" s="19">
        <v>0.074999999999999997</v>
      </c>
      <c r="N703" s="8">
        <v>0.13400000000000001</v>
      </c>
      <c r="O703" s="7">
        <v>51464.580000000002</v>
      </c>
      <c r="P703" s="7">
        <v>81.480000000000004</v>
      </c>
      <c r="Q703" s="7">
        <v>0</v>
      </c>
      <c r="R703" s="7">
        <v>133.18000000000001</v>
      </c>
      <c r="S703" s="8">
        <v>0.00010000000000000001</v>
      </c>
      <c r="T703" s="8">
        <v>0.00040000000000000002</v>
      </c>
      <c r="U703" s="8">
        <v>0.00010000000000000001</v>
      </c>
      <c r="V703" s="52"/>
    </row>
    <row r="704" spans="1:22" ht="12.75">
      <c r="A704" s="52"/>
      <c r="B704" s="6" t="s">
        <v>1245</v>
      </c>
      <c r="C704" s="17" t="s">
        <v>1246</v>
      </c>
      <c r="D704" s="18" t="s">
        <v>260</v>
      </c>
      <c r="E704" s="6" t="s">
        <v>850</v>
      </c>
      <c r="F704" s="6"/>
      <c r="G704" s="6" t="s">
        <v>869</v>
      </c>
      <c r="H704" s="6" t="s">
        <v>1242</v>
      </c>
      <c r="I704" s="6" t="s">
        <v>286</v>
      </c>
      <c r="J704" s="6"/>
      <c r="K704" s="17">
        <v>4.1200000000000001</v>
      </c>
      <c r="L704" s="6" t="s">
        <v>44</v>
      </c>
      <c r="M704" s="19">
        <v>0.065000000000000002</v>
      </c>
      <c r="N704" s="8">
        <v>0.071499999999999994</v>
      </c>
      <c r="O704" s="7">
        <v>406264.40999999997</v>
      </c>
      <c r="P704" s="7">
        <v>98.010000000000005</v>
      </c>
      <c r="Q704" s="7">
        <v>0</v>
      </c>
      <c r="R704" s="7">
        <v>1264.6199999999999</v>
      </c>
      <c r="S704" s="8">
        <v>0.00089999999999999998</v>
      </c>
      <c r="T704" s="8">
        <v>0.0040000000000000001</v>
      </c>
      <c r="U704" s="8">
        <v>0.00080000000000000004</v>
      </c>
      <c r="V704" s="52"/>
    </row>
    <row r="705" spans="1:22" ht="12.75">
      <c r="A705" s="52"/>
      <c r="B705" s="6" t="s">
        <v>1247</v>
      </c>
      <c r="C705" s="17" t="s">
        <v>1248</v>
      </c>
      <c r="D705" s="18" t="s">
        <v>260</v>
      </c>
      <c r="E705" s="6" t="s">
        <v>850</v>
      </c>
      <c r="F705" s="6"/>
      <c r="G705" s="6" t="s">
        <v>895</v>
      </c>
      <c r="H705" s="6" t="s">
        <v>1249</v>
      </c>
      <c r="I705" s="6" t="s">
        <v>251</v>
      </c>
      <c r="J705" s="6"/>
      <c r="K705" s="17">
        <v>9.4199999999999999</v>
      </c>
      <c r="L705" s="6" t="s">
        <v>44</v>
      </c>
      <c r="M705" s="19">
        <v>0.075999999999999998</v>
      </c>
      <c r="N705" s="8">
        <v>0.078600000000000003</v>
      </c>
      <c r="O705" s="7">
        <v>143615.62</v>
      </c>
      <c r="P705" s="7">
        <v>96.930000000000007</v>
      </c>
      <c r="Q705" s="7">
        <v>0</v>
      </c>
      <c r="R705" s="7">
        <v>442.12</v>
      </c>
      <c r="S705" s="8">
        <v>0.00029999999999999997</v>
      </c>
      <c r="T705" s="8">
        <v>0.0014</v>
      </c>
      <c r="U705" s="8">
        <v>0.00029999999999999997</v>
      </c>
      <c r="V705" s="52"/>
    </row>
    <row r="706" spans="1:22" ht="12.75">
      <c r="A706" s="52"/>
      <c r="B706" s="6" t="s">
        <v>1250</v>
      </c>
      <c r="C706" s="17" t="s">
        <v>1251</v>
      </c>
      <c r="D706" s="18" t="s">
        <v>254</v>
      </c>
      <c r="E706" s="6" t="s">
        <v>850</v>
      </c>
      <c r="F706" s="6"/>
      <c r="G706" s="6" t="s">
        <v>930</v>
      </c>
      <c r="H706" s="6" t="s">
        <v>1249</v>
      </c>
      <c r="I706" s="6" t="s">
        <v>251</v>
      </c>
      <c r="J706" s="6"/>
      <c r="K706" s="17">
        <v>0.10000000000000001</v>
      </c>
      <c r="L706" s="6" t="s">
        <v>49</v>
      </c>
      <c r="M706" s="19">
        <v>0.070000000000000007</v>
      </c>
      <c r="N706" s="8">
        <v>0.056399999999999999</v>
      </c>
      <c r="O706" s="7">
        <v>121092.09</v>
      </c>
      <c r="P706" s="7">
        <v>106.48</v>
      </c>
      <c r="Q706" s="7">
        <v>0</v>
      </c>
      <c r="R706" s="7">
        <v>454.32999999999998</v>
      </c>
      <c r="S706" s="8">
        <v>0.00020000000000000001</v>
      </c>
      <c r="T706" s="8">
        <v>0.0014</v>
      </c>
      <c r="U706" s="8">
        <v>0.00029999999999999997</v>
      </c>
      <c r="V706" s="52"/>
    </row>
    <row r="707" spans="1:22" ht="12.75">
      <c r="A707" s="52"/>
      <c r="B707" s="6" t="s">
        <v>1252</v>
      </c>
      <c r="C707" s="17" t="s">
        <v>1253</v>
      </c>
      <c r="D707" s="18" t="s">
        <v>254</v>
      </c>
      <c r="E707" s="6" t="s">
        <v>850</v>
      </c>
      <c r="F707" s="6"/>
      <c r="G707" s="6" t="s">
        <v>866</v>
      </c>
      <c r="H707" s="6" t="s">
        <v>1249</v>
      </c>
      <c r="I707" s="6" t="s">
        <v>251</v>
      </c>
      <c r="J707" s="6"/>
      <c r="K707" s="17">
        <v>0.93999999999999995</v>
      </c>
      <c r="L707" s="6" t="s">
        <v>49</v>
      </c>
      <c r="M707" s="19">
        <v>0.040000000000000001</v>
      </c>
      <c r="N707" s="8">
        <v>0.037100000000000001</v>
      </c>
      <c r="O707" s="7">
        <v>74168.279999999999</v>
      </c>
      <c r="P707" s="7">
        <v>101.24</v>
      </c>
      <c r="Q707" s="7">
        <v>0</v>
      </c>
      <c r="R707" s="7">
        <v>264.57999999999998</v>
      </c>
      <c r="S707" s="8">
        <v>0.00010000000000000001</v>
      </c>
      <c r="T707" s="8">
        <v>0.00080000000000000004</v>
      </c>
      <c r="U707" s="8">
        <v>0.00020000000000000001</v>
      </c>
      <c r="V707" s="52"/>
    </row>
    <row r="708" spans="1:22" ht="12.75">
      <c r="A708" s="52"/>
      <c r="B708" s="6" t="s">
        <v>1254</v>
      </c>
      <c r="C708" s="17" t="s">
        <v>1255</v>
      </c>
      <c r="D708" s="18" t="s">
        <v>260</v>
      </c>
      <c r="E708" s="6" t="s">
        <v>850</v>
      </c>
      <c r="F708" s="6"/>
      <c r="G708" s="6" t="s">
        <v>855</v>
      </c>
      <c r="H708" s="6" t="s">
        <v>1249</v>
      </c>
      <c r="I708" s="6" t="s">
        <v>251</v>
      </c>
      <c r="J708" s="6"/>
      <c r="K708" s="17">
        <v>5.8600000000000003</v>
      </c>
      <c r="L708" s="6" t="s">
        <v>44</v>
      </c>
      <c r="M708" s="19">
        <v>0.042500000000000003</v>
      </c>
      <c r="N708" s="8">
        <v>0.054699999999999999</v>
      </c>
      <c r="O708" s="7">
        <v>188757.03</v>
      </c>
      <c r="P708" s="7">
        <v>93.239999999999995</v>
      </c>
      <c r="Q708" s="7">
        <v>0</v>
      </c>
      <c r="R708" s="7">
        <v>558.97000000000003</v>
      </c>
      <c r="S708" s="8">
        <v>0.00029999999999999997</v>
      </c>
      <c r="T708" s="8">
        <v>0.0018</v>
      </c>
      <c r="U708" s="8">
        <v>0.00029999999999999997</v>
      </c>
      <c r="V708" s="52"/>
    </row>
    <row r="709" spans="1:22" ht="12.75">
      <c r="A709" s="52"/>
      <c r="B709" s="6" t="s">
        <v>1256</v>
      </c>
      <c r="C709" s="17" t="s">
        <v>1257</v>
      </c>
      <c r="D709" s="18" t="s">
        <v>254</v>
      </c>
      <c r="E709" s="6" t="s">
        <v>850</v>
      </c>
      <c r="F709" s="6"/>
      <c r="G709" s="6" t="s">
        <v>858</v>
      </c>
      <c r="H709" s="6" t="s">
        <v>1249</v>
      </c>
      <c r="I709" s="6" t="s">
        <v>251</v>
      </c>
      <c r="J709" s="6"/>
      <c r="K709" s="17">
        <v>0.11</v>
      </c>
      <c r="L709" s="6" t="s">
        <v>49</v>
      </c>
      <c r="M709" s="19">
        <v>0.065000000000000002</v>
      </c>
      <c r="N709" s="8">
        <v>0.010999999999999999</v>
      </c>
      <c r="O709" s="7">
        <v>55700.790000000001</v>
      </c>
      <c r="P709" s="7">
        <v>101.49</v>
      </c>
      <c r="Q709" s="7">
        <v>0</v>
      </c>
      <c r="R709" s="7">
        <v>199.19</v>
      </c>
      <c r="S709" s="8">
        <v>0.00010000000000000001</v>
      </c>
      <c r="T709" s="8">
        <v>0.00059999999999999995</v>
      </c>
      <c r="U709" s="8">
        <v>0.00010000000000000001</v>
      </c>
      <c r="V709" s="52"/>
    </row>
    <row r="710" spans="1:22" ht="12.75">
      <c r="A710" s="52"/>
      <c r="B710" s="6" t="s">
        <v>1258</v>
      </c>
      <c r="C710" s="17" t="s">
        <v>1259</v>
      </c>
      <c r="D710" s="18" t="s">
        <v>254</v>
      </c>
      <c r="E710" s="6" t="s">
        <v>850</v>
      </c>
      <c r="F710" s="6"/>
      <c r="G710" s="6" t="s">
        <v>895</v>
      </c>
      <c r="H710" s="6" t="s">
        <v>1249</v>
      </c>
      <c r="I710" s="6" t="s">
        <v>251</v>
      </c>
      <c r="J710" s="6"/>
      <c r="K710" s="17">
        <v>4.9100000000000001</v>
      </c>
      <c r="L710" s="6" t="s">
        <v>49</v>
      </c>
      <c r="M710" s="19">
        <v>0.033799999999999997</v>
      </c>
      <c r="N710" s="8">
        <v>0.051999999999999998</v>
      </c>
      <c r="O710" s="7">
        <v>48436</v>
      </c>
      <c r="P710" s="7">
        <v>92.530000000000001</v>
      </c>
      <c r="Q710" s="7">
        <v>0</v>
      </c>
      <c r="R710" s="7">
        <v>157.91999999999999</v>
      </c>
      <c r="S710" s="8">
        <v>4.8439999999999997E-05</v>
      </c>
      <c r="T710" s="8">
        <v>0.00050000000000000001</v>
      </c>
      <c r="U710" s="8">
        <v>0.00010000000000000001</v>
      </c>
      <c r="V710" s="52"/>
    </row>
    <row r="711" spans="1:22" ht="12.75">
      <c r="A711" s="52"/>
      <c r="B711" s="6" t="s">
        <v>1260</v>
      </c>
      <c r="C711" s="17" t="s">
        <v>1261</v>
      </c>
      <c r="D711" s="18" t="s">
        <v>260</v>
      </c>
      <c r="E711" s="6" t="s">
        <v>850</v>
      </c>
      <c r="F711" s="6"/>
      <c r="G711" s="6" t="s">
        <v>933</v>
      </c>
      <c r="H711" s="6" t="s">
        <v>1242</v>
      </c>
      <c r="I711" s="6" t="s">
        <v>286</v>
      </c>
      <c r="J711" s="6"/>
      <c r="K711" s="17">
        <v>5.8399999999999999</v>
      </c>
      <c r="L711" s="6" t="s">
        <v>44</v>
      </c>
      <c r="M711" s="19">
        <v>0.048800000000000003</v>
      </c>
      <c r="N711" s="8">
        <v>0.053100000000000001</v>
      </c>
      <c r="O711" s="7">
        <v>154380.26999999999</v>
      </c>
      <c r="P711" s="7">
        <v>99.060000000000002</v>
      </c>
      <c r="Q711" s="7">
        <v>0</v>
      </c>
      <c r="R711" s="7">
        <v>485.69999999999999</v>
      </c>
      <c r="S711" s="8">
        <v>0.00029999999999999997</v>
      </c>
      <c r="T711" s="8">
        <v>0.0015</v>
      </c>
      <c r="U711" s="8">
        <v>0.00029999999999999997</v>
      </c>
      <c r="V711" s="52"/>
    </row>
    <row r="712" spans="1:22" ht="12.75">
      <c r="A712" s="52"/>
      <c r="B712" s="6" t="s">
        <v>1262</v>
      </c>
      <c r="C712" s="17" t="s">
        <v>1263</v>
      </c>
      <c r="D712" s="18" t="s">
        <v>260</v>
      </c>
      <c r="E712" s="6" t="s">
        <v>850</v>
      </c>
      <c r="F712" s="6"/>
      <c r="G712" s="6" t="s">
        <v>1004</v>
      </c>
      <c r="H712" s="6" t="s">
        <v>1264</v>
      </c>
      <c r="I712" s="6" t="s">
        <v>251</v>
      </c>
      <c r="J712" s="6"/>
      <c r="K712" s="17">
        <v>5.96</v>
      </c>
      <c r="L712" s="6" t="s">
        <v>44</v>
      </c>
      <c r="M712" s="19">
        <v>0.051299999999999998</v>
      </c>
      <c r="N712" s="8">
        <v>0.067299999999999999</v>
      </c>
      <c r="O712" s="7">
        <v>169834.12</v>
      </c>
      <c r="P712" s="7">
        <v>93.700000000000003</v>
      </c>
      <c r="Q712" s="7">
        <v>0</v>
      </c>
      <c r="R712" s="7">
        <v>505.41000000000002</v>
      </c>
      <c r="S712" s="8">
        <v>0.00040000000000000002</v>
      </c>
      <c r="T712" s="8">
        <v>0.0016000000000000001</v>
      </c>
      <c r="U712" s="8">
        <v>0.00029999999999999997</v>
      </c>
      <c r="V712" s="52"/>
    </row>
    <row r="713" spans="1:22" ht="12.75">
      <c r="A713" s="52"/>
      <c r="B713" s="6" t="s">
        <v>1265</v>
      </c>
      <c r="C713" s="17" t="s">
        <v>1266</v>
      </c>
      <c r="D713" s="18" t="s">
        <v>260</v>
      </c>
      <c r="E713" s="6" t="s">
        <v>850</v>
      </c>
      <c r="F713" s="6"/>
      <c r="G713" s="6" t="s">
        <v>869</v>
      </c>
      <c r="H713" s="6" t="s">
        <v>1264</v>
      </c>
      <c r="I713" s="6" t="s">
        <v>251</v>
      </c>
      <c r="J713" s="6"/>
      <c r="K713" s="17">
        <v>1.02</v>
      </c>
      <c r="L713" s="6" t="s">
        <v>44</v>
      </c>
      <c r="M713" s="19">
        <v>0.067500000000000004</v>
      </c>
      <c r="N713" s="8">
        <v>0.066400000000000001</v>
      </c>
      <c r="O713" s="7">
        <v>245819.57000000001</v>
      </c>
      <c r="P713" s="7">
        <v>102.84999999999999</v>
      </c>
      <c r="Q713" s="7">
        <v>0</v>
      </c>
      <c r="R713" s="7">
        <v>802.97000000000003</v>
      </c>
      <c r="S713" s="8">
        <v>0.001</v>
      </c>
      <c r="T713" s="8">
        <v>0.0025999999999999999</v>
      </c>
      <c r="U713" s="8">
        <v>0.00050000000000000001</v>
      </c>
      <c r="V713" s="52"/>
    </row>
    <row r="714" spans="1:22" ht="12.75">
      <c r="A714" s="52"/>
      <c r="B714" s="6" t="s">
        <v>1267</v>
      </c>
      <c r="C714" s="17" t="s">
        <v>1268</v>
      </c>
      <c r="D714" s="18" t="s">
        <v>260</v>
      </c>
      <c r="E714" s="6" t="s">
        <v>850</v>
      </c>
      <c r="F714" s="6"/>
      <c r="G714" s="6" t="s">
        <v>1230</v>
      </c>
      <c r="H714" s="6" t="s">
        <v>1264</v>
      </c>
      <c r="I714" s="6" t="s">
        <v>251</v>
      </c>
      <c r="J714" s="6"/>
      <c r="K714" s="17">
        <v>4.0599999999999996</v>
      </c>
      <c r="L714" s="6" t="s">
        <v>44</v>
      </c>
      <c r="M714" s="19">
        <v>0.080000000000000002</v>
      </c>
      <c r="N714" s="8">
        <v>0.075800000000000006</v>
      </c>
      <c r="O714" s="7">
        <v>149972.63000000001</v>
      </c>
      <c r="P714" s="7">
        <v>104.54000000000001</v>
      </c>
      <c r="Q714" s="7">
        <v>0</v>
      </c>
      <c r="R714" s="7">
        <v>497.94</v>
      </c>
      <c r="S714" s="8">
        <v>0.00029999999999999997</v>
      </c>
      <c r="T714" s="8">
        <v>0.0016000000000000001</v>
      </c>
      <c r="U714" s="8">
        <v>0.00029999999999999997</v>
      </c>
      <c r="V714" s="52"/>
    </row>
    <row r="715" spans="1:22" ht="12.75">
      <c r="A715" s="52"/>
      <c r="B715" s="6" t="s">
        <v>1269</v>
      </c>
      <c r="C715" s="17" t="s">
        <v>1270</v>
      </c>
      <c r="D715" s="18" t="s">
        <v>260</v>
      </c>
      <c r="E715" s="6" t="s">
        <v>850</v>
      </c>
      <c r="F715" s="6"/>
      <c r="G715" s="6" t="s">
        <v>887</v>
      </c>
      <c r="H715" s="6" t="s">
        <v>1264</v>
      </c>
      <c r="I715" s="6" t="s">
        <v>251</v>
      </c>
      <c r="J715" s="6"/>
      <c r="K715" s="17">
        <v>4.0300000000000002</v>
      </c>
      <c r="L715" s="6" t="s">
        <v>44</v>
      </c>
      <c r="M715" s="19">
        <v>0.074999999999999997</v>
      </c>
      <c r="N715" s="8">
        <v>0.090800000000000006</v>
      </c>
      <c r="O715" s="7">
        <v>29371.75</v>
      </c>
      <c r="P715" s="7">
        <v>97.280000000000001</v>
      </c>
      <c r="Q715" s="7">
        <v>0</v>
      </c>
      <c r="R715" s="7">
        <v>90.75</v>
      </c>
      <c r="S715" s="8">
        <v>1.4569999999999999E-05</v>
      </c>
      <c r="T715" s="8">
        <v>0.00029999999999999997</v>
      </c>
      <c r="U715" s="8">
        <v>0.00010000000000000001</v>
      </c>
      <c r="V715" s="52"/>
    </row>
    <row r="716" spans="1:22" ht="12.75">
      <c r="A716" s="52"/>
      <c r="B716" s="6" t="s">
        <v>1271</v>
      </c>
      <c r="C716" s="17" t="s">
        <v>1272</v>
      </c>
      <c r="D716" s="18" t="s">
        <v>260</v>
      </c>
      <c r="E716" s="6" t="s">
        <v>850</v>
      </c>
      <c r="F716" s="6"/>
      <c r="G716" s="6" t="s">
        <v>1004</v>
      </c>
      <c r="H716" s="6" t="s">
        <v>1264</v>
      </c>
      <c r="I716" s="6" t="s">
        <v>251</v>
      </c>
      <c r="J716" s="6"/>
      <c r="K716" s="17">
        <v>2.3900000000000001</v>
      </c>
      <c r="L716" s="6" t="s">
        <v>44</v>
      </c>
      <c r="M716" s="19">
        <v>0.085000000000000006</v>
      </c>
      <c r="N716" s="8">
        <v>0.077700000000000005</v>
      </c>
      <c r="O716" s="7">
        <v>210700.39000000001</v>
      </c>
      <c r="P716" s="7">
        <v>103.87000000000001</v>
      </c>
      <c r="Q716" s="7">
        <v>0</v>
      </c>
      <c r="R716" s="7">
        <v>695.08000000000004</v>
      </c>
      <c r="S716" s="8">
        <v>0.00040000000000000002</v>
      </c>
      <c r="T716" s="8">
        <v>0.0022000000000000001</v>
      </c>
      <c r="U716" s="8">
        <v>0.00040000000000000002</v>
      </c>
      <c r="V716" s="52"/>
    </row>
    <row r="717" spans="1:22" ht="12.75">
      <c r="A717" s="52"/>
      <c r="B717" s="6" t="s">
        <v>1273</v>
      </c>
      <c r="C717" s="17" t="s">
        <v>1274</v>
      </c>
      <c r="D717" s="18" t="s">
        <v>271</v>
      </c>
      <c r="E717" s="6" t="s">
        <v>850</v>
      </c>
      <c r="F717" s="6"/>
      <c r="G717" s="6" t="s">
        <v>869</v>
      </c>
      <c r="H717" s="6" t="s">
        <v>1264</v>
      </c>
      <c r="I717" s="6" t="s">
        <v>251</v>
      </c>
      <c r="J717" s="6"/>
      <c r="K717" s="17">
        <v>2.75</v>
      </c>
      <c r="L717" s="6" t="s">
        <v>44</v>
      </c>
      <c r="M717" s="19">
        <v>0.089999999999999997</v>
      </c>
      <c r="N717" s="8">
        <v>0.081000000000000003</v>
      </c>
      <c r="O717" s="7">
        <v>277890.57000000001</v>
      </c>
      <c r="P717" s="7">
        <v>104.95999999999999</v>
      </c>
      <c r="Q717" s="7">
        <v>0</v>
      </c>
      <c r="R717" s="7">
        <v>926.36000000000001</v>
      </c>
      <c r="S717" s="8">
        <v>0.00040000000000000002</v>
      </c>
      <c r="T717" s="8">
        <v>0.0028999999999999998</v>
      </c>
      <c r="U717" s="8">
        <v>0.00059999999999999995</v>
      </c>
      <c r="V717" s="52"/>
    </row>
    <row r="718" spans="1:22" ht="12.75">
      <c r="A718" s="52"/>
      <c r="B718" s="6" t="s">
        <v>1275</v>
      </c>
      <c r="C718" s="17" t="s">
        <v>4524</v>
      </c>
      <c r="D718" s="18" t="s">
        <v>260</v>
      </c>
      <c r="E718" s="6" t="s">
        <v>850</v>
      </c>
      <c r="F718" s="6"/>
      <c r="G718" s="6" t="s">
        <v>866</v>
      </c>
      <c r="H718" s="6" t="s">
        <v>1264</v>
      </c>
      <c r="I718" s="6" t="s">
        <v>251</v>
      </c>
      <c r="J718" s="6"/>
      <c r="K718" s="17">
        <v>5.6500000000000004</v>
      </c>
      <c r="L718" s="6" t="s">
        <v>44</v>
      </c>
      <c r="M718" s="19">
        <v>0.052499999999999998</v>
      </c>
      <c r="N718" s="8">
        <v>0.057299999999999997</v>
      </c>
      <c r="O718" s="7">
        <v>133802.98999999999</v>
      </c>
      <c r="P718" s="7">
        <v>98.689999999999998</v>
      </c>
      <c r="Q718" s="7">
        <v>0</v>
      </c>
      <c r="R718" s="7">
        <v>419.38999999999999</v>
      </c>
      <c r="S718" s="8">
        <v>0.00010000000000000001</v>
      </c>
      <c r="T718" s="8">
        <v>0.0012999999999999999</v>
      </c>
      <c r="U718" s="8">
        <v>0.00029999999999999997</v>
      </c>
      <c r="V718" s="52"/>
    </row>
    <row r="719" spans="1:22" ht="12.75">
      <c r="A719" s="52"/>
      <c r="B719" s="6" t="s">
        <v>1276</v>
      </c>
      <c r="C719" s="17" t="s">
        <v>1277</v>
      </c>
      <c r="D719" s="18" t="s">
        <v>260</v>
      </c>
      <c r="E719" s="6" t="s">
        <v>850</v>
      </c>
      <c r="F719" s="6"/>
      <c r="G719" s="6" t="s">
        <v>866</v>
      </c>
      <c r="H719" s="6" t="s">
        <v>1264</v>
      </c>
      <c r="I719" s="6" t="s">
        <v>251</v>
      </c>
      <c r="J719" s="6"/>
      <c r="K719" s="17">
        <v>2.2000000000000002</v>
      </c>
      <c r="L719" s="6" t="s">
        <v>44</v>
      </c>
      <c r="M719" s="19">
        <v>0.057500000000000002</v>
      </c>
      <c r="N719" s="8">
        <v>0.057200000000000001</v>
      </c>
      <c r="O719" s="7">
        <v>92031.050000000003</v>
      </c>
      <c r="P719" s="7">
        <v>100.88</v>
      </c>
      <c r="Q719" s="7">
        <v>0</v>
      </c>
      <c r="R719" s="7">
        <v>294.86000000000001</v>
      </c>
      <c r="S719" s="8">
        <v>0.00020000000000000001</v>
      </c>
      <c r="T719" s="8">
        <v>0.00089999999999999998</v>
      </c>
      <c r="U719" s="8">
        <v>0.00020000000000000001</v>
      </c>
      <c r="V719" s="52"/>
    </row>
    <row r="720" spans="1:22" ht="12.75">
      <c r="A720" s="52"/>
      <c r="B720" s="6" t="s">
        <v>1278</v>
      </c>
      <c r="C720" s="17" t="s">
        <v>1279</v>
      </c>
      <c r="D720" s="18" t="s">
        <v>260</v>
      </c>
      <c r="E720" s="6" t="s">
        <v>850</v>
      </c>
      <c r="F720" s="6"/>
      <c r="G720" s="6" t="s">
        <v>1082</v>
      </c>
      <c r="H720" s="6" t="s">
        <v>1264</v>
      </c>
      <c r="I720" s="6" t="s">
        <v>251</v>
      </c>
      <c r="J720" s="6"/>
      <c r="K720" s="17">
        <v>5.75</v>
      </c>
      <c r="L720" s="6" t="s">
        <v>49</v>
      </c>
      <c r="M720" s="19">
        <v>0.037499999999999999</v>
      </c>
      <c r="N720" s="8">
        <v>0.053999999999999999</v>
      </c>
      <c r="O720" s="7">
        <v>236736.07000000001</v>
      </c>
      <c r="P720" s="7">
        <v>92.209999999999994</v>
      </c>
      <c r="Q720" s="7">
        <v>0</v>
      </c>
      <c r="R720" s="7">
        <v>769.17999999999995</v>
      </c>
      <c r="S720" s="8">
        <v>0.00040000000000000002</v>
      </c>
      <c r="T720" s="8">
        <v>0.0023999999999999998</v>
      </c>
      <c r="U720" s="8">
        <v>0.00050000000000000001</v>
      </c>
      <c r="V720" s="52"/>
    </row>
    <row r="721" spans="1:22" ht="12.75">
      <c r="A721" s="52"/>
      <c r="B721" s="6" t="s">
        <v>1280</v>
      </c>
      <c r="C721" s="17" t="s">
        <v>1281</v>
      </c>
      <c r="D721" s="18" t="s">
        <v>271</v>
      </c>
      <c r="E721" s="6" t="s">
        <v>850</v>
      </c>
      <c r="F721" s="6"/>
      <c r="G721" s="6" t="s">
        <v>869</v>
      </c>
      <c r="H721" s="6" t="s">
        <v>1282</v>
      </c>
      <c r="I721" s="6" t="s">
        <v>286</v>
      </c>
      <c r="J721" s="6"/>
      <c r="K721" s="17">
        <v>2.9399999999999999</v>
      </c>
      <c r="L721" s="6" t="s">
        <v>44</v>
      </c>
      <c r="M721" s="19">
        <v>0.082500000000000004</v>
      </c>
      <c r="N721" s="8">
        <v>0.076399999999999996</v>
      </c>
      <c r="O721" s="7">
        <v>174968.14000000001</v>
      </c>
      <c r="P721" s="7">
        <v>104.91</v>
      </c>
      <c r="Q721" s="7">
        <v>0</v>
      </c>
      <c r="R721" s="7">
        <v>582.98000000000002</v>
      </c>
      <c r="S721" s="8">
        <v>0.00050000000000000001</v>
      </c>
      <c r="T721" s="8">
        <v>0.0019</v>
      </c>
      <c r="U721" s="8">
        <v>0.00040000000000000002</v>
      </c>
      <c r="V721" s="52"/>
    </row>
    <row r="722" spans="1:22" ht="12.75">
      <c r="A722" s="52"/>
      <c r="B722" s="6" t="s">
        <v>1283</v>
      </c>
      <c r="C722" s="17" t="s">
        <v>1284</v>
      </c>
      <c r="D722" s="18" t="s">
        <v>254</v>
      </c>
      <c r="E722" s="6" t="s">
        <v>850</v>
      </c>
      <c r="F722" s="6"/>
      <c r="G722" s="6" t="s">
        <v>930</v>
      </c>
      <c r="H722" s="6" t="s">
        <v>1285</v>
      </c>
      <c r="I722" s="6" t="s">
        <v>251</v>
      </c>
      <c r="J722" s="6"/>
      <c r="K722" s="17">
        <v>1.8300000000000001</v>
      </c>
      <c r="L722" s="6" t="s">
        <v>49</v>
      </c>
      <c r="M722" s="19">
        <v>0.040000000000000001</v>
      </c>
      <c r="N722" s="8">
        <v>0.090999999999999998</v>
      </c>
      <c r="O722" s="7">
        <v>133797.16</v>
      </c>
      <c r="P722" s="7">
        <v>91.859999999999999</v>
      </c>
      <c r="Q722" s="7">
        <v>0</v>
      </c>
      <c r="R722" s="7">
        <v>433.06999999999999</v>
      </c>
      <c r="S722" s="8">
        <v>0.00020000000000000001</v>
      </c>
      <c r="T722" s="8">
        <v>0.0014</v>
      </c>
      <c r="U722" s="8">
        <v>0.00029999999999999997</v>
      </c>
      <c r="V722" s="52"/>
    </row>
    <row r="723" spans="1:22" ht="12.75">
      <c r="A723" s="52"/>
      <c r="B723" s="6" t="s">
        <v>1286</v>
      </c>
      <c r="C723" s="17" t="s">
        <v>1287</v>
      </c>
      <c r="D723" s="18" t="s">
        <v>271</v>
      </c>
      <c r="E723" s="6" t="s">
        <v>850</v>
      </c>
      <c r="F723" s="6"/>
      <c r="G723" s="6" t="s">
        <v>933</v>
      </c>
      <c r="H723" s="6" t="s">
        <v>1285</v>
      </c>
      <c r="I723" s="6" t="s">
        <v>251</v>
      </c>
      <c r="J723" s="6"/>
      <c r="K723" s="17">
        <v>3</v>
      </c>
      <c r="L723" s="6" t="s">
        <v>46</v>
      </c>
      <c r="M723" s="19">
        <v>0.053999999999999999</v>
      </c>
      <c r="N723" s="8">
        <v>0.071300000000000002</v>
      </c>
      <c r="O723" s="7">
        <v>121083.74000000001</v>
      </c>
      <c r="P723" s="7">
        <v>98.140000000000001</v>
      </c>
      <c r="Q723" s="7">
        <v>0</v>
      </c>
      <c r="R723" s="7">
        <v>495.32999999999998</v>
      </c>
      <c r="S723" s="8">
        <v>0.00029999999999999997</v>
      </c>
      <c r="T723" s="8">
        <v>0.0016000000000000001</v>
      </c>
      <c r="U723" s="8">
        <v>0.00029999999999999997</v>
      </c>
      <c r="V723" s="52"/>
    </row>
    <row r="724" spans="1:22" ht="12.75">
      <c r="A724" s="52"/>
      <c r="B724" s="6" t="s">
        <v>1288</v>
      </c>
      <c r="C724" s="17" t="s">
        <v>1289</v>
      </c>
      <c r="D724" s="18" t="s">
        <v>260</v>
      </c>
      <c r="E724" s="6" t="s">
        <v>850</v>
      </c>
      <c r="F724" s="6"/>
      <c r="G724" s="6" t="s">
        <v>1004</v>
      </c>
      <c r="H724" s="6" t="s">
        <v>1290</v>
      </c>
      <c r="I724" s="6" t="s">
        <v>286</v>
      </c>
      <c r="J724" s="6"/>
      <c r="K724" s="17">
        <v>2.7200000000000002</v>
      </c>
      <c r="L724" s="6" t="s">
        <v>44</v>
      </c>
      <c r="M724" s="19">
        <v>0.074999999999999997</v>
      </c>
      <c r="N724" s="8">
        <v>0.1004</v>
      </c>
      <c r="O724" s="7">
        <v>71180.710000000006</v>
      </c>
      <c r="P724" s="7">
        <v>95.060000000000002</v>
      </c>
      <c r="Q724" s="7">
        <v>0</v>
      </c>
      <c r="R724" s="7">
        <v>214.90000000000001</v>
      </c>
      <c r="S724" s="8">
        <v>0.00010000000000000001</v>
      </c>
      <c r="T724" s="8">
        <v>0.00069999999999999999</v>
      </c>
      <c r="U724" s="8">
        <v>0.00010000000000000001</v>
      </c>
      <c r="V724" s="52"/>
    </row>
    <row r="725" spans="1:22" ht="12.75">
      <c r="A725" s="52"/>
      <c r="B725" s="6" t="s">
        <v>1291</v>
      </c>
      <c r="C725" s="17" t="s">
        <v>1292</v>
      </c>
      <c r="D725" s="18" t="s">
        <v>260</v>
      </c>
      <c r="E725" s="6" t="s">
        <v>850</v>
      </c>
      <c r="F725" s="6"/>
      <c r="G725" s="6" t="s">
        <v>1004</v>
      </c>
      <c r="H725" s="6" t="s">
        <v>1290</v>
      </c>
      <c r="I725" s="6" t="s">
        <v>286</v>
      </c>
      <c r="J725" s="6"/>
      <c r="K725" s="17">
        <v>3.6699999999999999</v>
      </c>
      <c r="L725" s="6" t="s">
        <v>44</v>
      </c>
      <c r="M725" s="19">
        <v>0.080000000000000002</v>
      </c>
      <c r="N725" s="8">
        <v>0.095000000000000001</v>
      </c>
      <c r="O725" s="7">
        <v>59290.839999999997</v>
      </c>
      <c r="P725" s="7">
        <v>93.969999999999999</v>
      </c>
      <c r="Q725" s="7">
        <v>0</v>
      </c>
      <c r="R725" s="7">
        <v>176.94999999999999</v>
      </c>
      <c r="S725" s="8">
        <v>0.00010000000000000001</v>
      </c>
      <c r="T725" s="8">
        <v>0.00059999999999999995</v>
      </c>
      <c r="U725" s="8">
        <v>0.00010000000000000001</v>
      </c>
      <c r="V725" s="52"/>
    </row>
    <row r="726" spans="1:22" ht="12.75">
      <c r="A726" s="52"/>
      <c r="B726" s="6" t="s">
        <v>1293</v>
      </c>
      <c r="C726" s="17" t="s">
        <v>1294</v>
      </c>
      <c r="D726" s="18" t="s">
        <v>260</v>
      </c>
      <c r="E726" s="6" t="s">
        <v>850</v>
      </c>
      <c r="F726" s="6"/>
      <c r="G726" s="6" t="s">
        <v>887</v>
      </c>
      <c r="H726" s="6" t="s">
        <v>1295</v>
      </c>
      <c r="I726" s="6" t="s">
        <v>251</v>
      </c>
      <c r="J726" s="6"/>
      <c r="K726" s="17">
        <v>4.3700000000000001</v>
      </c>
      <c r="L726" s="6" t="s">
        <v>44</v>
      </c>
      <c r="M726" s="19">
        <v>0.059999999999999998</v>
      </c>
      <c r="N726" s="8">
        <v>0.1802</v>
      </c>
      <c r="O726" s="7">
        <v>74123.429999999993</v>
      </c>
      <c r="P726" s="7">
        <v>58.649999999999999</v>
      </c>
      <c r="Q726" s="7">
        <v>0</v>
      </c>
      <c r="R726" s="7">
        <v>138.06999999999999</v>
      </c>
      <c r="S726" s="8">
        <v>0.00010000000000000001</v>
      </c>
      <c r="T726" s="8">
        <v>0.00040000000000000002</v>
      </c>
      <c r="U726" s="8">
        <v>0.00010000000000000001</v>
      </c>
      <c r="V726" s="52"/>
    </row>
    <row r="727" spans="1:22" ht="12.75">
      <c r="A727" s="52"/>
      <c r="B727" s="6" t="s">
        <v>1296</v>
      </c>
      <c r="C727" s="17" t="s">
        <v>1297</v>
      </c>
      <c r="D727" s="18" t="s">
        <v>260</v>
      </c>
      <c r="E727" s="6" t="s">
        <v>850</v>
      </c>
      <c r="F727" s="6"/>
      <c r="G727" s="6" t="s">
        <v>887</v>
      </c>
      <c r="H727" s="6" t="s">
        <v>1298</v>
      </c>
      <c r="I727" s="6" t="s">
        <v>286</v>
      </c>
      <c r="J727" s="6"/>
      <c r="K727" s="17">
        <v>3.8799999999999999</v>
      </c>
      <c r="L727" s="6" t="s">
        <v>44</v>
      </c>
      <c r="M727" s="19">
        <v>0.095000000000000001</v>
      </c>
      <c r="N727" s="8">
        <v>0.128</v>
      </c>
      <c r="O727" s="7">
        <v>58740.120000000003</v>
      </c>
      <c r="P727" s="7">
        <v>89.75</v>
      </c>
      <c r="Q727" s="7">
        <v>0</v>
      </c>
      <c r="R727" s="7">
        <v>167.44</v>
      </c>
      <c r="S727" s="8">
        <v>0.00010000000000000001</v>
      </c>
      <c r="T727" s="8">
        <v>0.00050000000000000001</v>
      </c>
      <c r="U727" s="8">
        <v>0.00010000000000000001</v>
      </c>
      <c r="V727" s="52"/>
    </row>
    <row r="728" spans="1:22" ht="12.75">
      <c r="A728" s="52"/>
      <c r="B728" s="6" t="s">
        <v>1299</v>
      </c>
      <c r="C728" s="17" t="s">
        <v>1300</v>
      </c>
      <c r="D728" s="18" t="s">
        <v>260</v>
      </c>
      <c r="E728" s="6" t="s">
        <v>850</v>
      </c>
      <c r="F728" s="6"/>
      <c r="G728" s="6" t="s">
        <v>866</v>
      </c>
      <c r="H728" s="6" t="s">
        <v>1301</v>
      </c>
      <c r="I728" s="6" t="s">
        <v>286</v>
      </c>
      <c r="J728" s="6"/>
      <c r="K728" s="17">
        <v>3.0600000000000001</v>
      </c>
      <c r="L728" s="6" t="s">
        <v>44</v>
      </c>
      <c r="M728" s="19">
        <v>0.053800000000000001</v>
      </c>
      <c r="N728" s="8">
        <v>0.3246</v>
      </c>
      <c r="O728" s="7">
        <v>188883.84</v>
      </c>
      <c r="P728" s="7">
        <v>39.109999999999999</v>
      </c>
      <c r="Q728" s="7">
        <v>0</v>
      </c>
      <c r="R728" s="7">
        <v>234.62000000000001</v>
      </c>
      <c r="S728" s="8">
        <v>0.00010000000000000001</v>
      </c>
      <c r="T728" s="8">
        <v>0.00069999999999999999</v>
      </c>
      <c r="U728" s="8">
        <v>0.00010000000000000001</v>
      </c>
      <c r="V728" s="52"/>
    </row>
    <row r="729" spans="1:22" ht="12.75">
      <c r="A729" s="52"/>
      <c r="B729" s="6" t="s">
        <v>1302</v>
      </c>
      <c r="C729" s="17" t="s">
        <v>1303</v>
      </c>
      <c r="D729" s="18" t="s">
        <v>260</v>
      </c>
      <c r="E729" s="6" t="s">
        <v>850</v>
      </c>
      <c r="F729" s="6"/>
      <c r="G729" s="6" t="s">
        <v>866</v>
      </c>
      <c r="H729" s="6" t="s">
        <v>1304</v>
      </c>
      <c r="I729" s="6" t="s">
        <v>251</v>
      </c>
      <c r="J729" s="6"/>
      <c r="K729" s="17">
        <v>2.6000000000000001</v>
      </c>
      <c r="L729" s="6" t="s">
        <v>44</v>
      </c>
      <c r="M729" s="19">
        <v>0.066299999999999998</v>
      </c>
      <c r="N729" s="8">
        <v>0.50849999999999995</v>
      </c>
      <c r="O729" s="7">
        <v>48433.209999999999</v>
      </c>
      <c r="P729" s="7">
        <v>21.620000000000001</v>
      </c>
      <c r="Q729" s="7">
        <v>0</v>
      </c>
      <c r="R729" s="7">
        <v>33.259999999999998</v>
      </c>
      <c r="S729" s="8">
        <v>2.777E-05</v>
      </c>
      <c r="T729" s="8">
        <v>0.00010000000000000001</v>
      </c>
      <c r="U729" s="8">
        <v>0</v>
      </c>
      <c r="V729" s="52"/>
    </row>
    <row r="730" spans="1:22" ht="12.75">
      <c r="A730" s="52"/>
      <c r="B730" s="6" t="s">
        <v>1305</v>
      </c>
      <c r="C730" s="17" t="s">
        <v>1306</v>
      </c>
      <c r="D730" s="18" t="s">
        <v>260</v>
      </c>
      <c r="E730" s="6" t="s">
        <v>850</v>
      </c>
      <c r="F730" s="6"/>
      <c r="G730" s="6" t="s">
        <v>1026</v>
      </c>
      <c r="H730" s="6" t="s">
        <v>1307</v>
      </c>
      <c r="I730" s="6" t="s">
        <v>286</v>
      </c>
      <c r="J730" s="6"/>
      <c r="K730" s="17">
        <v>0.87</v>
      </c>
      <c r="L730" s="6" t="s">
        <v>44</v>
      </c>
      <c r="M730" s="19">
        <v>0.065000000000000002</v>
      </c>
      <c r="N730" s="8">
        <v>2</v>
      </c>
      <c r="O730" s="7">
        <v>144154.07000000001</v>
      </c>
      <c r="P730" s="7">
        <v>0.63</v>
      </c>
      <c r="Q730" s="7">
        <v>0</v>
      </c>
      <c r="R730" s="7">
        <v>2.8799999999999999</v>
      </c>
      <c r="S730" s="8">
        <v>0.00020000000000000001</v>
      </c>
      <c r="T730" s="8">
        <v>0</v>
      </c>
      <c r="U730" s="8">
        <v>0</v>
      </c>
      <c r="V730" s="52"/>
    </row>
    <row r="731" spans="1:22" ht="12.75">
      <c r="A731" s="52"/>
      <c r="B731" s="6" t="s">
        <v>1308</v>
      </c>
      <c r="C731" s="17" t="s">
        <v>1309</v>
      </c>
      <c r="D731" s="18" t="s">
        <v>254</v>
      </c>
      <c r="E731" s="6" t="s">
        <v>850</v>
      </c>
      <c r="F731" s="6"/>
      <c r="G731" s="6" t="s">
        <v>1026</v>
      </c>
      <c r="H731" s="6" t="s">
        <v>189</v>
      </c>
      <c r="I731" s="6" t="s">
        <v>251</v>
      </c>
      <c r="J731" s="6"/>
      <c r="K731" s="17">
        <v>7.1799999999999997</v>
      </c>
      <c r="L731" s="6" t="s">
        <v>44</v>
      </c>
      <c r="M731" s="19">
        <v>0.043799999999999999</v>
      </c>
      <c r="N731" s="8">
        <v>0.0579</v>
      </c>
      <c r="O731" s="7">
        <v>123510.45</v>
      </c>
      <c r="P731" s="7">
        <v>90.75</v>
      </c>
      <c r="Q731" s="7">
        <v>0</v>
      </c>
      <c r="R731" s="7">
        <v>355.98000000000002</v>
      </c>
      <c r="S731" s="8">
        <v>0.00010000000000000001</v>
      </c>
      <c r="T731" s="8">
        <v>0.0011000000000000001</v>
      </c>
      <c r="U731" s="8">
        <v>0.00020000000000000001</v>
      </c>
      <c r="V731" s="52"/>
    </row>
    <row r="732" spans="1:22" ht="12.75">
      <c r="A732" s="52"/>
      <c r="B732" s="6" t="s">
        <v>1310</v>
      </c>
      <c r="C732" s="17" t="s">
        <v>1311</v>
      </c>
      <c r="D732" s="18" t="s">
        <v>1312</v>
      </c>
      <c r="E732" s="6" t="s">
        <v>850</v>
      </c>
      <c r="F732" s="6"/>
      <c r="G732" s="6" t="s">
        <v>1230</v>
      </c>
      <c r="H732" s="6" t="s">
        <v>189</v>
      </c>
      <c r="I732" s="6"/>
      <c r="J732" s="6"/>
      <c r="K732" s="17">
        <v>0.63</v>
      </c>
      <c r="L732" s="6" t="s">
        <v>44</v>
      </c>
      <c r="M732" s="19">
        <v>0.044999999999999998</v>
      </c>
      <c r="N732" s="8">
        <v>0.019400000000000001</v>
      </c>
      <c r="O732" s="7">
        <v>121.09</v>
      </c>
      <c r="P732" s="7">
        <v>103.24</v>
      </c>
      <c r="Q732" s="7">
        <v>0</v>
      </c>
      <c r="R732" s="7">
        <v>0.40000000000000002</v>
      </c>
      <c r="S732" s="8">
        <v>1.9000000000000001E-07</v>
      </c>
      <c r="T732" s="8">
        <v>0</v>
      </c>
      <c r="U732" s="8">
        <v>0</v>
      </c>
      <c r="V732" s="52"/>
    </row>
    <row r="733" spans="1:22" ht="12.75">
      <c r="A733" s="52"/>
      <c r="B733" s="6" t="s">
        <v>1313</v>
      </c>
      <c r="C733" s="17" t="s">
        <v>1314</v>
      </c>
      <c r="D733" s="18" t="s">
        <v>260</v>
      </c>
      <c r="E733" s="6" t="s">
        <v>850</v>
      </c>
      <c r="F733" s="6"/>
      <c r="G733" s="6" t="s">
        <v>866</v>
      </c>
      <c r="H733" s="6" t="s">
        <v>189</v>
      </c>
      <c r="I733" s="6"/>
      <c r="J733" s="6"/>
      <c r="K733" s="17">
        <v>4.5199999999999996</v>
      </c>
      <c r="L733" s="6" t="s">
        <v>44</v>
      </c>
      <c r="M733" s="19">
        <v>0</v>
      </c>
      <c r="N733" s="8">
        <v>0.036400000000000002</v>
      </c>
      <c r="O733" s="7">
        <v>26798.09</v>
      </c>
      <c r="P733" s="7">
        <v>84.680000000000007</v>
      </c>
      <c r="Q733" s="7">
        <v>0</v>
      </c>
      <c r="R733" s="7">
        <v>72.069999999999993</v>
      </c>
      <c r="S733" s="8">
        <v>0.00010000000000000001</v>
      </c>
      <c r="T733" s="8">
        <v>0.00020000000000000001</v>
      </c>
      <c r="U733" s="8">
        <v>0</v>
      </c>
      <c r="V733" s="52"/>
    </row>
    <row r="734" spans="1:22" ht="12.75">
      <c r="A734" s="52"/>
      <c r="B734" s="6" t="s">
        <v>1315</v>
      </c>
      <c r="C734" s="17" t="s">
        <v>1316</v>
      </c>
      <c r="D734" s="18" t="s">
        <v>260</v>
      </c>
      <c r="E734" s="6" t="s">
        <v>850</v>
      </c>
      <c r="F734" s="6"/>
      <c r="G734" s="6" t="s">
        <v>869</v>
      </c>
      <c r="H734" s="6" t="s">
        <v>189</v>
      </c>
      <c r="I734" s="6"/>
      <c r="J734" s="6"/>
      <c r="K734" s="17">
        <v>5.9199999999999999</v>
      </c>
      <c r="L734" s="6" t="s">
        <v>44</v>
      </c>
      <c r="M734" s="19">
        <v>0</v>
      </c>
      <c r="N734" s="8">
        <v>-0.0082000000000000007</v>
      </c>
      <c r="O734" s="7">
        <v>58059.620000000003</v>
      </c>
      <c r="P734" s="7">
        <v>104.45</v>
      </c>
      <c r="Q734" s="7">
        <v>0</v>
      </c>
      <c r="R734" s="7">
        <v>192.59999999999999</v>
      </c>
      <c r="S734" s="8">
        <v>0.00010000000000000001</v>
      </c>
      <c r="T734" s="8">
        <v>0.00059999999999999995</v>
      </c>
      <c r="U734" s="8">
        <v>0.00010000000000000001</v>
      </c>
      <c r="V734" s="52"/>
    </row>
    <row r="735" spans="1:22" ht="12.75">
      <c r="A735" s="52"/>
      <c r="B735" s="6" t="s">
        <v>1317</v>
      </c>
      <c r="C735" s="17" t="s">
        <v>1318</v>
      </c>
      <c r="D735" s="18" t="s">
        <v>260</v>
      </c>
      <c r="E735" s="6" t="s">
        <v>850</v>
      </c>
      <c r="F735" s="6"/>
      <c r="G735" s="6" t="s">
        <v>1004</v>
      </c>
      <c r="H735" s="6" t="s">
        <v>189</v>
      </c>
      <c r="I735" s="6"/>
      <c r="J735" s="6"/>
      <c r="K735" s="17">
        <v>3.6200000000000001</v>
      </c>
      <c r="L735" s="6" t="s">
        <v>44</v>
      </c>
      <c r="M735" s="19">
        <v>0</v>
      </c>
      <c r="N735" s="8">
        <v>-0.0327</v>
      </c>
      <c r="O735" s="7">
        <v>101831.53999999999</v>
      </c>
      <c r="P735" s="7">
        <v>112.5</v>
      </c>
      <c r="Q735" s="7">
        <v>0</v>
      </c>
      <c r="R735" s="7">
        <v>363.83999999999998</v>
      </c>
      <c r="S735" s="8">
        <v>0.00020000000000000001</v>
      </c>
      <c r="T735" s="8">
        <v>0.0011999999999999999</v>
      </c>
      <c r="U735" s="8">
        <v>0.00020000000000000001</v>
      </c>
      <c r="V735" s="52"/>
    </row>
    <row r="736" spans="1:22" ht="12.75">
      <c r="A736" s="52"/>
      <c r="B736" s="6" t="s">
        <v>1319</v>
      </c>
      <c r="C736" s="17" t="s">
        <v>1320</v>
      </c>
      <c r="D736" s="18" t="s">
        <v>260</v>
      </c>
      <c r="E736" s="6" t="s">
        <v>850</v>
      </c>
      <c r="F736" s="6"/>
      <c r="G736" s="6" t="s">
        <v>866</v>
      </c>
      <c r="H736" s="6" t="s">
        <v>189</v>
      </c>
      <c r="I736" s="6"/>
      <c r="J736" s="6"/>
      <c r="K736" s="17">
        <v>4.5800000000000001</v>
      </c>
      <c r="L736" s="6" t="s">
        <v>44</v>
      </c>
      <c r="M736" s="19">
        <v>0</v>
      </c>
      <c r="N736" s="8">
        <v>0.048300000000000003</v>
      </c>
      <c r="O736" s="7">
        <v>35730.360000000001</v>
      </c>
      <c r="P736" s="7">
        <v>79.659999999999997</v>
      </c>
      <c r="Q736" s="7">
        <v>0</v>
      </c>
      <c r="R736" s="7">
        <v>90.400000000000006</v>
      </c>
      <c r="S736" s="8">
        <v>0.00010000000000000001</v>
      </c>
      <c r="T736" s="8">
        <v>0.00029999999999999997</v>
      </c>
      <c r="U736" s="8">
        <v>0.00010000000000000001</v>
      </c>
      <c r="V736" s="52"/>
    </row>
    <row r="737" spans="1:22" ht="12.75">
      <c r="A737" s="52"/>
      <c r="B737" s="6" t="s">
        <v>1319</v>
      </c>
      <c r="C737" s="17" t="s">
        <v>1321</v>
      </c>
      <c r="D737" s="18" t="s">
        <v>260</v>
      </c>
      <c r="E737" s="6" t="s">
        <v>850</v>
      </c>
      <c r="F737" s="6"/>
      <c r="G737" s="6" t="s">
        <v>866</v>
      </c>
      <c r="H737" s="6" t="s">
        <v>189</v>
      </c>
      <c r="I737" s="6"/>
      <c r="J737" s="6"/>
      <c r="K737" s="17">
        <v>4.5800000000000001</v>
      </c>
      <c r="L737" s="6" t="s">
        <v>44</v>
      </c>
      <c r="M737" s="19">
        <v>0</v>
      </c>
      <c r="N737" s="8">
        <v>0.048300000000000003</v>
      </c>
      <c r="O737" s="7">
        <v>98258.5</v>
      </c>
      <c r="P737" s="7">
        <v>79.659999999999997</v>
      </c>
      <c r="Q737" s="7">
        <v>0</v>
      </c>
      <c r="R737" s="7">
        <v>248.59</v>
      </c>
      <c r="S737" s="8">
        <v>0.00020000000000000001</v>
      </c>
      <c r="T737" s="8">
        <v>0.00080000000000000004</v>
      </c>
      <c r="U737" s="8">
        <v>0.00020000000000000001</v>
      </c>
      <c r="V737" s="52"/>
    </row>
    <row r="738" spans="1:22" ht="12.75">
      <c r="A738" s="52"/>
      <c r="B738" s="6" t="s">
        <v>1322</v>
      </c>
      <c r="C738" s="17" t="s">
        <v>1323</v>
      </c>
      <c r="D738" s="18" t="s">
        <v>260</v>
      </c>
      <c r="E738" s="6" t="s">
        <v>850</v>
      </c>
      <c r="F738" s="6"/>
      <c r="G738" s="6" t="s">
        <v>866</v>
      </c>
      <c r="H738" s="6" t="s">
        <v>189</v>
      </c>
      <c r="I738" s="6"/>
      <c r="J738" s="6"/>
      <c r="K738" s="17">
        <v>1.8799999999999999</v>
      </c>
      <c r="L738" s="6" t="s">
        <v>44</v>
      </c>
      <c r="M738" s="19">
        <v>0</v>
      </c>
      <c r="N738" s="8">
        <v>0.0067000000000000002</v>
      </c>
      <c r="O738" s="7">
        <v>17864.82</v>
      </c>
      <c r="P738" s="7">
        <v>99.840000000000003</v>
      </c>
      <c r="Q738" s="7">
        <v>0</v>
      </c>
      <c r="R738" s="7">
        <v>56.649999999999999</v>
      </c>
      <c r="S738" s="8">
        <v>0.00010000000000000001</v>
      </c>
      <c r="T738" s="8">
        <v>0.00020000000000000001</v>
      </c>
      <c r="U738" s="8">
        <v>0</v>
      </c>
      <c r="V738" s="52"/>
    </row>
    <row r="739" spans="1:22" ht="12.75">
      <c r="A739" s="52"/>
      <c r="B739" s="6" t="s">
        <v>1322</v>
      </c>
      <c r="C739" s="17" t="s">
        <v>1323</v>
      </c>
      <c r="D739" s="18" t="s">
        <v>260</v>
      </c>
      <c r="E739" s="6" t="s">
        <v>850</v>
      </c>
      <c r="F739" s="6"/>
      <c r="G739" s="6" t="s">
        <v>866</v>
      </c>
      <c r="H739" s="6" t="s">
        <v>189</v>
      </c>
      <c r="I739" s="6"/>
      <c r="J739" s="6"/>
      <c r="K739" s="17">
        <v>1.8799999999999999</v>
      </c>
      <c r="L739" s="6" t="s">
        <v>44</v>
      </c>
      <c r="M739" s="19">
        <v>0</v>
      </c>
      <c r="N739" s="8">
        <v>0.0067000000000000002</v>
      </c>
      <c r="O739" s="7">
        <v>142918.59</v>
      </c>
      <c r="P739" s="7">
        <v>99.840000000000003</v>
      </c>
      <c r="Q739" s="7">
        <v>0</v>
      </c>
      <c r="R739" s="7">
        <v>453.18000000000001</v>
      </c>
      <c r="S739" s="8">
        <v>0.00059999999999999995</v>
      </c>
      <c r="T739" s="8">
        <v>0.0014</v>
      </c>
      <c r="U739" s="8">
        <v>0.00029999999999999997</v>
      </c>
      <c r="V739" s="52"/>
    </row>
    <row r="740" spans="1:22" ht="12.75">
      <c r="A740" s="52"/>
      <c r="B740" s="6" t="s">
        <v>1324</v>
      </c>
      <c r="C740" s="17" t="s">
        <v>1325</v>
      </c>
      <c r="D740" s="18" t="s">
        <v>260</v>
      </c>
      <c r="E740" s="6" t="s">
        <v>850</v>
      </c>
      <c r="F740" s="6"/>
      <c r="G740" s="6" t="s">
        <v>895</v>
      </c>
      <c r="H740" s="6" t="s">
        <v>189</v>
      </c>
      <c r="I740" s="6"/>
      <c r="J740" s="6"/>
      <c r="K740" s="17">
        <v>2.3100000000000001</v>
      </c>
      <c r="L740" s="6" t="s">
        <v>44</v>
      </c>
      <c r="M740" s="19">
        <v>0.012500000000000001</v>
      </c>
      <c r="N740" s="8">
        <v>-0.47210000000000002</v>
      </c>
      <c r="O740" s="7">
        <v>17865.049999999999</v>
      </c>
      <c r="P740" s="7">
        <v>264.66000000000003</v>
      </c>
      <c r="Q740" s="7">
        <v>0</v>
      </c>
      <c r="R740" s="7">
        <v>150.16999999999999</v>
      </c>
      <c r="S740" s="8">
        <v>0.00020000000000000001</v>
      </c>
      <c r="T740" s="8">
        <v>0.00050000000000000001</v>
      </c>
      <c r="U740" s="8">
        <v>0.00010000000000000001</v>
      </c>
      <c r="V740" s="52"/>
    </row>
    <row r="741" spans="1:22" ht="12.75">
      <c r="A741" s="52"/>
      <c r="B741" s="6" t="s">
        <v>1326</v>
      </c>
      <c r="C741" s="17" t="s">
        <v>1327</v>
      </c>
      <c r="D741" s="18" t="s">
        <v>260</v>
      </c>
      <c r="E741" s="6" t="s">
        <v>850</v>
      </c>
      <c r="F741" s="6"/>
      <c r="G741" s="6" t="s">
        <v>895</v>
      </c>
      <c r="H741" s="6" t="s">
        <v>189</v>
      </c>
      <c r="I741" s="6"/>
      <c r="J741" s="6"/>
      <c r="K741" s="17">
        <v>3.4700000000000002</v>
      </c>
      <c r="L741" s="6" t="s">
        <v>44</v>
      </c>
      <c r="M741" s="19">
        <v>0</v>
      </c>
      <c r="N741" s="8">
        <v>-0.018100000000000002</v>
      </c>
      <c r="O741" s="7">
        <v>727426.84999999998</v>
      </c>
      <c r="P741" s="7">
        <v>105.67</v>
      </c>
      <c r="Q741" s="7">
        <v>0</v>
      </c>
      <c r="R741" s="7">
        <v>2441.3000000000002</v>
      </c>
      <c r="S741" s="8">
        <v>0.0016000000000000001</v>
      </c>
      <c r="T741" s="8">
        <v>0.0077999999999999996</v>
      </c>
      <c r="U741" s="8">
        <v>0.0015</v>
      </c>
      <c r="V741" s="52"/>
    </row>
    <row r="742" spans="1:22" ht="12.75">
      <c r="A742" s="52"/>
      <c r="B742" s="6" t="s">
        <v>1328</v>
      </c>
      <c r="C742" s="17" t="s">
        <v>1329</v>
      </c>
      <c r="D742" s="18" t="s">
        <v>260</v>
      </c>
      <c r="E742" s="6" t="s">
        <v>850</v>
      </c>
      <c r="F742" s="6"/>
      <c r="G742" s="6" t="s">
        <v>898</v>
      </c>
      <c r="H742" s="6" t="s">
        <v>189</v>
      </c>
      <c r="I742" s="6"/>
      <c r="J742" s="6"/>
      <c r="K742" s="17">
        <v>5.5199999999999996</v>
      </c>
      <c r="L742" s="6" t="s">
        <v>44</v>
      </c>
      <c r="M742" s="19">
        <v>0</v>
      </c>
      <c r="N742" s="8">
        <v>-0.1026</v>
      </c>
      <c r="O742" s="7">
        <v>352515.85999999999</v>
      </c>
      <c r="P742" s="7">
        <v>156.16999999999999</v>
      </c>
      <c r="Q742" s="7">
        <v>0</v>
      </c>
      <c r="R742" s="7">
        <v>1748.46</v>
      </c>
      <c r="S742" s="8">
        <v>0.0018</v>
      </c>
      <c r="T742" s="8">
        <v>0.0055999999999999999</v>
      </c>
      <c r="U742" s="8">
        <v>0.0011000000000000001</v>
      </c>
      <c r="V742" s="52"/>
    </row>
    <row r="743" spans="1:22" ht="12.75">
      <c r="A743" s="52"/>
      <c r="B743" s="6" t="s">
        <v>1330</v>
      </c>
      <c r="C743" s="17" t="s">
        <v>1331</v>
      </c>
      <c r="D743" s="18" t="s">
        <v>260</v>
      </c>
      <c r="E743" s="6" t="s">
        <v>850</v>
      </c>
      <c r="F743" s="6"/>
      <c r="G743" s="6" t="s">
        <v>887</v>
      </c>
      <c r="H743" s="6" t="s">
        <v>189</v>
      </c>
      <c r="I743" s="6"/>
      <c r="J743" s="6"/>
      <c r="K743" s="17">
        <v>2.71</v>
      </c>
      <c r="L743" s="6" t="s">
        <v>44</v>
      </c>
      <c r="M743" s="19">
        <v>0.044999999999999998</v>
      </c>
      <c r="N743" s="8">
        <v>-0.0023999999999999998</v>
      </c>
      <c r="O743" s="7">
        <v>334849.89000000001</v>
      </c>
      <c r="P743" s="7">
        <v>114.24</v>
      </c>
      <c r="Q743" s="7">
        <v>0</v>
      </c>
      <c r="R743" s="7">
        <v>1214.9200000000001</v>
      </c>
      <c r="S743" s="8">
        <v>0.0023</v>
      </c>
      <c r="T743" s="8">
        <v>0.0038999999999999998</v>
      </c>
      <c r="U743" s="8">
        <v>0.00069999999999999999</v>
      </c>
      <c r="V743" s="52"/>
    </row>
    <row r="744" spans="1:22" ht="12.75">
      <c r="A744" s="52"/>
      <c r="B744" s="6" t="s">
        <v>1332</v>
      </c>
      <c r="C744" s="17" t="s">
        <v>1333</v>
      </c>
      <c r="D744" s="18" t="s">
        <v>260</v>
      </c>
      <c r="E744" s="6" t="s">
        <v>850</v>
      </c>
      <c r="F744" s="6"/>
      <c r="G744" s="6" t="s">
        <v>869</v>
      </c>
      <c r="H744" s="6" t="s">
        <v>189</v>
      </c>
      <c r="I744" s="6"/>
      <c r="J744" s="6"/>
      <c r="K744" s="17">
        <v>3.71</v>
      </c>
      <c r="L744" s="6" t="s">
        <v>44</v>
      </c>
      <c r="M744" s="19">
        <v>0</v>
      </c>
      <c r="N744" s="8">
        <v>0.058900000000000001</v>
      </c>
      <c r="O744" s="7">
        <v>198205.28</v>
      </c>
      <c r="P744" s="7">
        <v>80.25</v>
      </c>
      <c r="Q744" s="7">
        <v>0</v>
      </c>
      <c r="R744" s="7">
        <v>505.17000000000002</v>
      </c>
      <c r="S744" s="8">
        <v>0.00050000000000000001</v>
      </c>
      <c r="T744" s="8">
        <v>0.0016000000000000001</v>
      </c>
      <c r="U744" s="8">
        <v>0.00029999999999999997</v>
      </c>
      <c r="V744" s="52"/>
    </row>
    <row r="745" spans="1:22" ht="12.75">
      <c r="A745" s="52"/>
      <c r="B745" s="6" t="s">
        <v>1334</v>
      </c>
      <c r="C745" s="17" t="s">
        <v>1335</v>
      </c>
      <c r="D745" s="18" t="s">
        <v>260</v>
      </c>
      <c r="E745" s="6" t="s">
        <v>850</v>
      </c>
      <c r="F745" s="6"/>
      <c r="G745" s="6" t="s">
        <v>869</v>
      </c>
      <c r="H745" s="6" t="s">
        <v>189</v>
      </c>
      <c r="I745" s="6"/>
      <c r="J745" s="6"/>
      <c r="K745" s="17">
        <v>3.71</v>
      </c>
      <c r="L745" s="6" t="s">
        <v>44</v>
      </c>
      <c r="M745" s="19">
        <v>0</v>
      </c>
      <c r="N745" s="8">
        <v>0.058900000000000001</v>
      </c>
      <c r="O745" s="7">
        <v>359996.87</v>
      </c>
      <c r="P745" s="7">
        <v>80.25</v>
      </c>
      <c r="Q745" s="7">
        <v>0</v>
      </c>
      <c r="R745" s="7">
        <v>917.53999999999996</v>
      </c>
      <c r="S745" s="8">
        <v>0.00089999999999999998</v>
      </c>
      <c r="T745" s="8">
        <v>0.0028999999999999998</v>
      </c>
      <c r="U745" s="8">
        <v>0.00059999999999999995</v>
      </c>
      <c r="V745" s="52"/>
    </row>
    <row r="746" spans="1:22" ht="12.75">
      <c r="A746" s="52"/>
      <c r="B746" s="6" t="s">
        <v>1336</v>
      </c>
      <c r="C746" s="17" t="s">
        <v>1337</v>
      </c>
      <c r="D746" s="18" t="s">
        <v>260</v>
      </c>
      <c r="E746" s="6" t="s">
        <v>850</v>
      </c>
      <c r="F746" s="6"/>
      <c r="G746" s="6" t="s">
        <v>869</v>
      </c>
      <c r="H746" s="6" t="s">
        <v>189</v>
      </c>
      <c r="I746" s="6"/>
      <c r="J746" s="6"/>
      <c r="K746" s="17">
        <v>4.7000000000000002</v>
      </c>
      <c r="L746" s="6" t="s">
        <v>44</v>
      </c>
      <c r="M746" s="19">
        <v>0</v>
      </c>
      <c r="N746" s="8">
        <v>-0.078</v>
      </c>
      <c r="O746" s="7">
        <v>116480.99000000001</v>
      </c>
      <c r="P746" s="7">
        <v>137.44</v>
      </c>
      <c r="Q746" s="7">
        <v>0</v>
      </c>
      <c r="R746" s="7">
        <v>508.44999999999999</v>
      </c>
      <c r="S746" s="8">
        <v>0.00020000000000000001</v>
      </c>
      <c r="T746" s="8">
        <v>0.0016000000000000001</v>
      </c>
      <c r="U746" s="8">
        <v>0.00029999999999999997</v>
      </c>
      <c r="V746" s="52"/>
    </row>
    <row r="747" spans="1:22" ht="12.75">
      <c r="A747" s="52"/>
      <c r="B747" s="6" t="s">
        <v>191</v>
      </c>
      <c r="V747" s="52"/>
    </row>
    <row r="748" spans="2:21" ht="12.75">
      <c r="B748" s="51" t="s">
        <v>4688</v>
      </c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</row>
    <row r="749" spans="2:12" ht="12.75">
      <c r="B749" s="6"/>
      <c r="C749" s="17"/>
      <c r="D749" s="18"/>
      <c r="E749" s="6"/>
      <c r="F749" s="6"/>
      <c r="G749" s="6"/>
      <c r="H749" s="6"/>
      <c r="I749" s="6"/>
      <c r="J749" s="6"/>
      <c r="L749" s="6"/>
    </row>
    <row r="750" spans="2:2" ht="12.75">
      <c r="B750" s="5" t="s">
        <v>4701</v>
      </c>
    </row>
    <row r="751" spans="2:2" ht="12.75">
      <c r="B751" s="5" t="s">
        <v>4697</v>
      </c>
    </row>
    <row r="752" spans="2:2" ht="12.75">
      <c r="B752" s="5" t="s">
        <v>4698</v>
      </c>
    </row>
    <row r="753" spans="2:2" ht="12.75">
      <c r="B753" s="5" t="s">
        <v>4699</v>
      </c>
    </row>
    <row r="754" spans="2:2" ht="12.75">
      <c r="B754" t="s">
        <v>4700</v>
      </c>
    </row>
  </sheetData>
  <mergeCells count="4">
    <mergeCell ref="B6:U6"/>
    <mergeCell ref="A7:A747"/>
    <mergeCell ref="B748:U748"/>
    <mergeCell ref="V7:V747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fc00eff9-4e36-47b8-ac4b-74919cb007b6}">
  <sheetPr codeName="גיליון6"/>
  <dimension ref="A1:P717"/>
  <sheetViews>
    <sheetView rightToLeft="1" workbookViewId="0" topLeftCell="A1">
      <selection pane="topLeft" activeCell="T11" sqref="T11"/>
    </sheetView>
  </sheetViews>
  <sheetFormatPr defaultColWidth="9.14428571428571" defaultRowHeight="12.75"/>
  <cols>
    <col min="2" max="2" width="30.7142857142857" customWidth="1"/>
    <col min="3" max="3" width="22.7142857142857" customWidth="1"/>
    <col min="4" max="4" width="12.7142857142857" customWidth="1"/>
    <col min="5" max="5" width="11.7142857142857" customWidth="1"/>
    <col min="6" max="6" width="13.7142857142857" customWidth="1"/>
    <col min="7" max="7" width="46.7142857142857" customWidth="1"/>
    <col min="8" max="8" width="17.7142857142857" customWidth="1"/>
    <col min="9" max="9" width="16.7142857142857" customWidth="1"/>
    <col min="10" max="10" width="14.7142857142857" customWidth="1"/>
    <col min="11" max="11" width="27" customWidth="1"/>
    <col min="12" max="12" width="20" customWidth="1"/>
    <col min="13" max="13" width="27" customWidth="1"/>
    <col min="14" max="14" width="30.1428571428571" customWidth="1"/>
    <col min="15" max="15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5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6" ht="15.75">
      <c r="A7" s="52" t="s">
        <v>4686</v>
      </c>
      <c r="B7" s="2" t="s">
        <v>192</v>
      </c>
      <c r="P7" s="52" t="s">
        <v>4687</v>
      </c>
    </row>
    <row r="8" spans="1:16" ht="15.75">
      <c r="A8" s="52"/>
      <c r="B8" s="2" t="s">
        <v>1338</v>
      </c>
      <c r="P8" s="52"/>
    </row>
    <row r="9" spans="1:16" ht="13.5" thickBot="1">
      <c r="A9" s="52"/>
      <c r="B9" s="4" t="s">
        <v>88</v>
      </c>
      <c r="C9" s="4" t="s">
        <v>89</v>
      </c>
      <c r="D9" s="4" t="s">
        <v>194</v>
      </c>
      <c r="E9" s="4" t="s">
        <v>292</v>
      </c>
      <c r="F9" s="4" t="s">
        <v>90</v>
      </c>
      <c r="G9" s="4" t="s">
        <v>293</v>
      </c>
      <c r="H9" s="4" t="s">
        <v>93</v>
      </c>
      <c r="I9" s="4" t="s">
        <v>4714</v>
      </c>
      <c r="J9" s="4" t="s">
        <v>4709</v>
      </c>
      <c r="K9" s="4" t="s">
        <v>4710</v>
      </c>
      <c r="L9" s="4" t="s">
        <v>4704</v>
      </c>
      <c r="M9" s="4" t="s">
        <v>4711</v>
      </c>
      <c r="N9" s="4" t="s">
        <v>4712</v>
      </c>
      <c r="O9" s="4" t="s">
        <v>4713</v>
      </c>
      <c r="P9" s="52"/>
    </row>
    <row r="10" spans="1:16" ht="13.5" thickTop="1">
      <c r="A10" s="52"/>
      <c r="B10" s="3" t="s">
        <v>1339</v>
      </c>
      <c r="C10" s="12"/>
      <c r="D10" s="20"/>
      <c r="E10" s="3"/>
      <c r="F10" s="3"/>
      <c r="G10" s="3"/>
      <c r="H10" s="3"/>
      <c r="I10" s="9">
        <v>16747751.359999999</v>
      </c>
      <c r="L10" s="9">
        <v>412268.38</v>
      </c>
      <c r="N10" s="10">
        <v>1</v>
      </c>
      <c r="O10" s="10">
        <v>0.25230000000000002</v>
      </c>
      <c r="P10" s="52"/>
    </row>
    <row r="11" spans="1:16" ht="12.75">
      <c r="A11" s="52"/>
      <c r="B11" s="3" t="s">
        <v>95</v>
      </c>
      <c r="C11" s="12"/>
      <c r="D11" s="20"/>
      <c r="E11" s="3"/>
      <c r="F11" s="3"/>
      <c r="G11" s="3"/>
      <c r="H11" s="3"/>
      <c r="I11" s="9">
        <v>12439520.59</v>
      </c>
      <c r="L11" s="9">
        <v>249853.29999999999</v>
      </c>
      <c r="N11" s="10">
        <v>0.60599999999999998</v>
      </c>
      <c r="O11" s="10">
        <v>0.15290000000000001</v>
      </c>
      <c r="P11" s="52"/>
    </row>
    <row r="12" spans="1:16" ht="12.75">
      <c r="A12" s="52"/>
      <c r="B12" s="13" t="s">
        <v>1340</v>
      </c>
      <c r="C12" s="14"/>
      <c r="D12" s="21"/>
      <c r="E12" s="13"/>
      <c r="F12" s="13"/>
      <c r="G12" s="13"/>
      <c r="H12" s="13"/>
      <c r="I12" s="15">
        <v>3795600.2999999998</v>
      </c>
      <c r="L12" s="15">
        <v>128961.64999999999</v>
      </c>
      <c r="N12" s="16">
        <v>0.31280000000000002</v>
      </c>
      <c r="O12" s="16">
        <v>0.078899999999999998</v>
      </c>
      <c r="P12" s="52"/>
    </row>
    <row r="13" spans="1:16" ht="12.75">
      <c r="A13" s="52"/>
      <c r="B13" s="6" t="s">
        <v>1341</v>
      </c>
      <c r="C13" s="17">
        <v>593038</v>
      </c>
      <c r="D13" s="18" t="s">
        <v>200</v>
      </c>
      <c r="E13" s="6"/>
      <c r="F13" s="18">
        <v>520029083</v>
      </c>
      <c r="G13" s="6" t="s">
        <v>297</v>
      </c>
      <c r="H13" s="6" t="s">
        <v>100</v>
      </c>
      <c r="I13" s="7">
        <v>3541.7800000000002</v>
      </c>
      <c r="J13" s="7">
        <v>13810</v>
      </c>
      <c r="K13" s="7">
        <v>0</v>
      </c>
      <c r="L13" s="7">
        <v>489.12</v>
      </c>
      <c r="M13" s="8">
        <v>3.5299999999999997E-05</v>
      </c>
      <c r="N13" s="8">
        <v>0.0011999999999999999</v>
      </c>
      <c r="O13" s="8">
        <v>0.00029999999999999997</v>
      </c>
      <c r="P13" s="52"/>
    </row>
    <row r="14" spans="1:16" ht="12.75">
      <c r="A14" s="52"/>
      <c r="B14" s="6" t="s">
        <v>1342</v>
      </c>
      <c r="C14" s="17">
        <v>691212</v>
      </c>
      <c r="D14" s="18" t="s">
        <v>200</v>
      </c>
      <c r="E14" s="6"/>
      <c r="F14" s="18">
        <v>520007030</v>
      </c>
      <c r="G14" s="6" t="s">
        <v>297</v>
      </c>
      <c r="H14" s="6" t="s">
        <v>100</v>
      </c>
      <c r="I14" s="7">
        <v>345017.69</v>
      </c>
      <c r="J14" s="7">
        <v>1996</v>
      </c>
      <c r="K14" s="7">
        <v>0</v>
      </c>
      <c r="L14" s="7">
        <v>6886.5500000000002</v>
      </c>
      <c r="M14" s="8">
        <v>0.00029999999999999997</v>
      </c>
      <c r="N14" s="8">
        <v>0.0167</v>
      </c>
      <c r="O14" s="8">
        <v>0.0041999999999999997</v>
      </c>
      <c r="P14" s="52"/>
    </row>
    <row r="15" spans="1:16" ht="12.75">
      <c r="A15" s="52"/>
      <c r="B15" s="6" t="s">
        <v>1343</v>
      </c>
      <c r="C15" s="17">
        <v>604611</v>
      </c>
      <c r="D15" s="18" t="s">
        <v>200</v>
      </c>
      <c r="E15" s="6"/>
      <c r="F15" s="18">
        <v>520018078</v>
      </c>
      <c r="G15" s="6" t="s">
        <v>297</v>
      </c>
      <c r="H15" s="6" t="s">
        <v>100</v>
      </c>
      <c r="I15" s="7">
        <v>592579.71999999997</v>
      </c>
      <c r="J15" s="7">
        <v>3454</v>
      </c>
      <c r="K15" s="7">
        <v>239.88</v>
      </c>
      <c r="L15" s="7">
        <v>20707.59</v>
      </c>
      <c r="M15" s="8">
        <v>0.00040000000000000002</v>
      </c>
      <c r="N15" s="8">
        <v>0.050200000000000002</v>
      </c>
      <c r="O15" s="8">
        <v>0.0127</v>
      </c>
      <c r="P15" s="52"/>
    </row>
    <row r="16" spans="1:16" ht="12.75">
      <c r="A16" s="52"/>
      <c r="B16" s="6" t="s">
        <v>1344</v>
      </c>
      <c r="C16" s="17">
        <v>695437</v>
      </c>
      <c r="D16" s="18" t="s">
        <v>200</v>
      </c>
      <c r="E16" s="6"/>
      <c r="F16" s="18">
        <v>520000522</v>
      </c>
      <c r="G16" s="6" t="s">
        <v>297</v>
      </c>
      <c r="H16" s="6" t="s">
        <v>100</v>
      </c>
      <c r="I16" s="7">
        <v>55740.330000000002</v>
      </c>
      <c r="J16" s="7">
        <v>12520</v>
      </c>
      <c r="K16" s="7">
        <v>0</v>
      </c>
      <c r="L16" s="7">
        <v>6978.6899999999996</v>
      </c>
      <c r="M16" s="8">
        <v>0.00020000000000000001</v>
      </c>
      <c r="N16" s="8">
        <v>0.016899999999999998</v>
      </c>
      <c r="O16" s="8">
        <v>0.0043</v>
      </c>
      <c r="P16" s="52"/>
    </row>
    <row r="17" spans="1:16" ht="12.75">
      <c r="A17" s="52"/>
      <c r="B17" s="6" t="s">
        <v>1345</v>
      </c>
      <c r="C17" s="17">
        <v>662577</v>
      </c>
      <c r="D17" s="18" t="s">
        <v>200</v>
      </c>
      <c r="E17" s="6"/>
      <c r="F17" s="18">
        <v>520000118</v>
      </c>
      <c r="G17" s="6" t="s">
        <v>297</v>
      </c>
      <c r="H17" s="6" t="s">
        <v>100</v>
      </c>
      <c r="I17" s="7">
        <v>435448</v>
      </c>
      <c r="J17" s="7">
        <v>3175</v>
      </c>
      <c r="K17" s="7">
        <v>0</v>
      </c>
      <c r="L17" s="7">
        <v>13825.469999999999</v>
      </c>
      <c r="M17" s="8">
        <v>0.00029999999999999997</v>
      </c>
      <c r="N17" s="8">
        <v>0.033500000000000002</v>
      </c>
      <c r="O17" s="8">
        <v>0.0085000000000000006</v>
      </c>
      <c r="P17" s="52"/>
    </row>
    <row r="18" spans="1:16" ht="12.75">
      <c r="A18" s="52"/>
      <c r="B18" s="6" t="s">
        <v>1346</v>
      </c>
      <c r="C18" s="17">
        <v>585018</v>
      </c>
      <c r="D18" s="18" t="s">
        <v>200</v>
      </c>
      <c r="E18" s="6"/>
      <c r="F18" s="18">
        <v>520033986</v>
      </c>
      <c r="G18" s="6" t="s">
        <v>447</v>
      </c>
      <c r="H18" s="6" t="s">
        <v>100</v>
      </c>
      <c r="I18" s="7">
        <v>56348.309999999998</v>
      </c>
      <c r="J18" s="7">
        <v>3910</v>
      </c>
      <c r="K18" s="7">
        <v>0</v>
      </c>
      <c r="L18" s="7">
        <v>2203.2199999999998</v>
      </c>
      <c r="M18" s="8">
        <v>0.00029999999999999997</v>
      </c>
      <c r="N18" s="8">
        <v>0.0053</v>
      </c>
      <c r="O18" s="8">
        <v>0.0012999999999999999</v>
      </c>
      <c r="P18" s="52"/>
    </row>
    <row r="19" spans="1:16" ht="12.75">
      <c r="A19" s="52"/>
      <c r="B19" s="6" t="s">
        <v>1347</v>
      </c>
      <c r="C19" s="17">
        <v>1132315</v>
      </c>
      <c r="D19" s="18" t="s">
        <v>200</v>
      </c>
      <c r="E19" s="6"/>
      <c r="F19" s="18">
        <v>510381601</v>
      </c>
      <c r="G19" s="6" t="s">
        <v>403</v>
      </c>
      <c r="H19" s="6" t="s">
        <v>100</v>
      </c>
      <c r="I19" s="7">
        <v>26043.299999999999</v>
      </c>
      <c r="J19" s="7">
        <v>9452</v>
      </c>
      <c r="K19" s="7">
        <v>0</v>
      </c>
      <c r="L19" s="7">
        <v>2461.6100000000001</v>
      </c>
      <c r="M19" s="8">
        <v>0.00029999999999999997</v>
      </c>
      <c r="N19" s="8">
        <v>0.0060000000000000001</v>
      </c>
      <c r="O19" s="8">
        <v>0.0015</v>
      </c>
      <c r="P19" s="52"/>
    </row>
    <row r="20" spans="1:16" ht="12.75">
      <c r="A20" s="52"/>
      <c r="B20" s="6" t="s">
        <v>1348</v>
      </c>
      <c r="C20" s="17">
        <v>1081942</v>
      </c>
      <c r="D20" s="18" t="s">
        <v>200</v>
      </c>
      <c r="E20" s="6"/>
      <c r="F20" s="18">
        <v>520036104</v>
      </c>
      <c r="G20" s="6" t="s">
        <v>403</v>
      </c>
      <c r="H20" s="6" t="s">
        <v>100</v>
      </c>
      <c r="I20" s="7">
        <v>196557.89000000001</v>
      </c>
      <c r="J20" s="7">
        <v>1920</v>
      </c>
      <c r="K20" s="7">
        <v>0</v>
      </c>
      <c r="L20" s="7">
        <v>3773.9099999999999</v>
      </c>
      <c r="M20" s="8">
        <v>0.00040000000000000002</v>
      </c>
      <c r="N20" s="8">
        <v>0.0091999999999999998</v>
      </c>
      <c r="O20" s="8">
        <v>0.0023</v>
      </c>
      <c r="P20" s="52"/>
    </row>
    <row r="21" spans="1:16" ht="12.75">
      <c r="A21" s="52"/>
      <c r="B21" s="6" t="s">
        <v>1349</v>
      </c>
      <c r="C21" s="17">
        <v>746016</v>
      </c>
      <c r="D21" s="18" t="s">
        <v>200</v>
      </c>
      <c r="E21" s="6"/>
      <c r="F21" s="18">
        <v>520003781</v>
      </c>
      <c r="G21" s="6" t="s">
        <v>606</v>
      </c>
      <c r="H21" s="6" t="s">
        <v>100</v>
      </c>
      <c r="I21" s="7">
        <v>2480.1100000000001</v>
      </c>
      <c r="J21" s="7">
        <v>9532</v>
      </c>
      <c r="K21" s="7">
        <v>6.1900000000000004</v>
      </c>
      <c r="L21" s="7">
        <v>242.59</v>
      </c>
      <c r="M21" s="8">
        <v>2.1169999999999999E-05</v>
      </c>
      <c r="N21" s="8">
        <v>0.00059999999999999995</v>
      </c>
      <c r="O21" s="8">
        <v>0.00010000000000000001</v>
      </c>
      <c r="P21" s="52"/>
    </row>
    <row r="22" spans="1:16" ht="12.75">
      <c r="A22" s="52"/>
      <c r="B22" s="6" t="s">
        <v>1350</v>
      </c>
      <c r="C22" s="17">
        <v>281014</v>
      </c>
      <c r="D22" s="18" t="s">
        <v>200</v>
      </c>
      <c r="E22" s="6"/>
      <c r="F22" s="18">
        <v>520027830</v>
      </c>
      <c r="G22" s="6" t="s">
        <v>423</v>
      </c>
      <c r="H22" s="6" t="s">
        <v>100</v>
      </c>
      <c r="I22" s="7">
        <v>403469.66999999998</v>
      </c>
      <c r="J22" s="7">
        <v>3823</v>
      </c>
      <c r="K22" s="7">
        <v>0</v>
      </c>
      <c r="L22" s="7">
        <v>15424.65</v>
      </c>
      <c r="M22" s="8">
        <v>0.00029999999999999997</v>
      </c>
      <c r="N22" s="8">
        <v>0.037400000000000003</v>
      </c>
      <c r="O22" s="8">
        <v>0.0094000000000000004</v>
      </c>
      <c r="P22" s="52"/>
    </row>
    <row r="23" spans="1:16" ht="12.75">
      <c r="A23" s="52"/>
      <c r="B23" s="6" t="s">
        <v>1351</v>
      </c>
      <c r="C23" s="17">
        <v>739037</v>
      </c>
      <c r="D23" s="18" t="s">
        <v>200</v>
      </c>
      <c r="E23" s="6"/>
      <c r="F23" s="18">
        <v>520028911</v>
      </c>
      <c r="G23" s="6" t="s">
        <v>485</v>
      </c>
      <c r="H23" s="6" t="s">
        <v>100</v>
      </c>
      <c r="I23" s="7">
        <v>1442.5899999999999</v>
      </c>
      <c r="J23" s="7">
        <v>237930</v>
      </c>
      <c r="K23" s="7">
        <v>0</v>
      </c>
      <c r="L23" s="7">
        <v>3432.3499999999999</v>
      </c>
      <c r="M23" s="8">
        <v>0.00040000000000000002</v>
      </c>
      <c r="N23" s="8">
        <v>0.0083000000000000001</v>
      </c>
      <c r="O23" s="8">
        <v>0.0020999999999999999</v>
      </c>
      <c r="P23" s="52"/>
    </row>
    <row r="24" spans="1:16" ht="12.75">
      <c r="A24" s="52"/>
      <c r="B24" s="6" t="s">
        <v>1352</v>
      </c>
      <c r="C24" s="17">
        <v>576017</v>
      </c>
      <c r="D24" s="18" t="s">
        <v>200</v>
      </c>
      <c r="E24" s="6"/>
      <c r="F24" s="18">
        <v>520028010</v>
      </c>
      <c r="G24" s="6" t="s">
        <v>485</v>
      </c>
      <c r="H24" s="6" t="s">
        <v>100</v>
      </c>
      <c r="I24" s="7">
        <v>2075.6999999999998</v>
      </c>
      <c r="J24" s="7">
        <v>186140</v>
      </c>
      <c r="K24" s="7">
        <v>0</v>
      </c>
      <c r="L24" s="7">
        <v>3863.6999999999998</v>
      </c>
      <c r="M24" s="8">
        <v>0.00029999999999999997</v>
      </c>
      <c r="N24" s="8">
        <v>0.0094000000000000004</v>
      </c>
      <c r="O24" s="8">
        <v>0.0023999999999999998</v>
      </c>
      <c r="P24" s="52"/>
    </row>
    <row r="25" spans="1:16" ht="12.75">
      <c r="A25" s="52"/>
      <c r="B25" s="6" t="s">
        <v>1353</v>
      </c>
      <c r="C25" s="17">
        <v>1134139</v>
      </c>
      <c r="D25" s="18" t="s">
        <v>200</v>
      </c>
      <c r="E25" s="6"/>
      <c r="F25" s="18">
        <v>1635</v>
      </c>
      <c r="G25" s="6" t="s">
        <v>485</v>
      </c>
      <c r="H25" s="6" t="s">
        <v>100</v>
      </c>
      <c r="I25" s="7">
        <v>9050.6499999999996</v>
      </c>
      <c r="J25" s="7">
        <v>21140</v>
      </c>
      <c r="K25" s="7">
        <v>0</v>
      </c>
      <c r="L25" s="7">
        <v>1913.31</v>
      </c>
      <c r="M25" s="8">
        <v>0.00020000000000000001</v>
      </c>
      <c r="N25" s="8">
        <v>0.0045999999999999999</v>
      </c>
      <c r="O25" s="8">
        <v>0.0011999999999999999</v>
      </c>
      <c r="P25" s="52"/>
    </row>
    <row r="26" spans="1:16" ht="12.75">
      <c r="A26" s="52"/>
      <c r="B26" s="6" t="s">
        <v>1354</v>
      </c>
      <c r="C26" s="17">
        <v>230011</v>
      </c>
      <c r="D26" s="18" t="s">
        <v>200</v>
      </c>
      <c r="E26" s="6"/>
      <c r="F26" s="18">
        <v>520031931</v>
      </c>
      <c r="G26" s="6" t="s">
        <v>429</v>
      </c>
      <c r="H26" s="6" t="s">
        <v>100</v>
      </c>
      <c r="I26" s="7">
        <v>625535.10999999999</v>
      </c>
      <c r="J26" s="7">
        <v>549.10000000000002</v>
      </c>
      <c r="K26" s="7">
        <v>0</v>
      </c>
      <c r="L26" s="7">
        <v>3434.8099999999999</v>
      </c>
      <c r="M26" s="8">
        <v>0.00020000000000000001</v>
      </c>
      <c r="N26" s="8">
        <v>0.0083000000000000001</v>
      </c>
      <c r="O26" s="8">
        <v>0.0020999999999999999</v>
      </c>
      <c r="P26" s="52"/>
    </row>
    <row r="27" spans="1:16" ht="12.75">
      <c r="A27" s="52"/>
      <c r="B27" s="6" t="s">
        <v>1355</v>
      </c>
      <c r="C27" s="17">
        <v>1141571</v>
      </c>
      <c r="D27" s="18" t="s">
        <v>200</v>
      </c>
      <c r="E27" s="6"/>
      <c r="F27" s="18">
        <v>514401702</v>
      </c>
      <c r="G27" s="6" t="s">
        <v>341</v>
      </c>
      <c r="H27" s="6" t="s">
        <v>100</v>
      </c>
      <c r="I27" s="7">
        <v>69985.949999999997</v>
      </c>
      <c r="J27" s="7">
        <v>3643</v>
      </c>
      <c r="K27" s="7">
        <v>0</v>
      </c>
      <c r="L27" s="7">
        <v>2549.5900000000001</v>
      </c>
      <c r="M27" s="8">
        <v>0.00029999999999999997</v>
      </c>
      <c r="N27" s="8">
        <v>0.0061999999999999998</v>
      </c>
      <c r="O27" s="8">
        <v>0.0016000000000000001</v>
      </c>
      <c r="P27" s="52"/>
    </row>
    <row r="28" spans="1:16" ht="12.75">
      <c r="A28" s="52"/>
      <c r="B28" s="6" t="s">
        <v>1356</v>
      </c>
      <c r="C28" s="17">
        <v>11415710</v>
      </c>
      <c r="D28" s="18" t="s">
        <v>200</v>
      </c>
      <c r="E28" s="6"/>
      <c r="F28" s="18">
        <v>514401702</v>
      </c>
      <c r="G28" s="6" t="s">
        <v>341</v>
      </c>
      <c r="H28" s="6" t="s">
        <v>100</v>
      </c>
      <c r="I28" s="7">
        <v>23657.049999999999</v>
      </c>
      <c r="J28" s="7">
        <v>3593.4400000000001</v>
      </c>
      <c r="K28" s="7">
        <v>0</v>
      </c>
      <c r="L28" s="7">
        <v>850.10000000000002</v>
      </c>
      <c r="M28" s="8">
        <v>0.00010000000000000001</v>
      </c>
      <c r="N28" s="8">
        <v>0.0020999999999999999</v>
      </c>
      <c r="O28" s="8">
        <v>0.00050000000000000001</v>
      </c>
      <c r="P28" s="52"/>
    </row>
    <row r="29" spans="1:16" ht="12.75">
      <c r="A29" s="52"/>
      <c r="B29" s="6" t="s">
        <v>1357</v>
      </c>
      <c r="C29" s="17">
        <v>1123017</v>
      </c>
      <c r="D29" s="18" t="s">
        <v>200</v>
      </c>
      <c r="E29" s="6"/>
      <c r="F29" s="18">
        <v>512796756</v>
      </c>
      <c r="G29" s="6" t="s">
        <v>834</v>
      </c>
      <c r="H29" s="6" t="s">
        <v>100</v>
      </c>
      <c r="I29" s="7">
        <v>716.38999999999999</v>
      </c>
      <c r="J29" s="7">
        <v>7779</v>
      </c>
      <c r="K29" s="7">
        <v>0</v>
      </c>
      <c r="L29" s="7">
        <v>55.729999999999997</v>
      </c>
      <c r="M29" s="8">
        <v>9.8400000000000007E-06</v>
      </c>
      <c r="N29" s="8">
        <v>0.00010000000000000001</v>
      </c>
      <c r="O29" s="8">
        <v>0</v>
      </c>
      <c r="P29" s="52"/>
    </row>
    <row r="30" spans="1:16" ht="12.75">
      <c r="A30" s="52"/>
      <c r="B30" s="6" t="s">
        <v>1358</v>
      </c>
      <c r="C30" s="17">
        <v>273011</v>
      </c>
      <c r="D30" s="18" t="s">
        <v>200</v>
      </c>
      <c r="E30" s="6"/>
      <c r="F30" s="18">
        <v>520036872</v>
      </c>
      <c r="G30" s="6" t="s">
        <v>834</v>
      </c>
      <c r="H30" s="6" t="s">
        <v>100</v>
      </c>
      <c r="I30" s="7">
        <v>4876.5100000000002</v>
      </c>
      <c r="J30" s="7">
        <v>70090</v>
      </c>
      <c r="K30" s="7">
        <v>0</v>
      </c>
      <c r="L30" s="7">
        <v>3417.9400000000001</v>
      </c>
      <c r="M30" s="8">
        <v>0.00010000000000000001</v>
      </c>
      <c r="N30" s="8">
        <v>0.0083000000000000001</v>
      </c>
      <c r="O30" s="8">
        <v>0.0020999999999999999</v>
      </c>
      <c r="P30" s="52"/>
    </row>
    <row r="31" spans="1:16" ht="12.75">
      <c r="A31" s="52"/>
      <c r="B31" s="6" t="s">
        <v>1359</v>
      </c>
      <c r="C31" s="17">
        <v>1084557</v>
      </c>
      <c r="D31" s="18" t="s">
        <v>200</v>
      </c>
      <c r="E31" s="6"/>
      <c r="F31" s="18">
        <v>511812463</v>
      </c>
      <c r="G31" s="6" t="s">
        <v>654</v>
      </c>
      <c r="H31" s="6" t="s">
        <v>100</v>
      </c>
      <c r="I31" s="7">
        <v>2958.4899999999998</v>
      </c>
      <c r="J31" s="7">
        <v>34890</v>
      </c>
      <c r="K31" s="7">
        <v>0</v>
      </c>
      <c r="L31" s="7">
        <v>1032.22</v>
      </c>
      <c r="M31" s="8">
        <v>0.00010000000000000001</v>
      </c>
      <c r="N31" s="8">
        <v>0.0025000000000000001</v>
      </c>
      <c r="O31" s="8">
        <v>0.00059999999999999995</v>
      </c>
      <c r="P31" s="52"/>
    </row>
    <row r="32" spans="1:16" ht="12.75">
      <c r="A32" s="52"/>
      <c r="B32" s="6" t="s">
        <v>1360</v>
      </c>
      <c r="C32" s="17">
        <v>1129543</v>
      </c>
      <c r="D32" s="18" t="s">
        <v>200</v>
      </c>
      <c r="E32" s="6"/>
      <c r="F32" s="18">
        <v>1610</v>
      </c>
      <c r="G32" s="6" t="s">
        <v>1361</v>
      </c>
      <c r="H32" s="6" t="s">
        <v>100</v>
      </c>
      <c r="I32" s="7">
        <v>1490.24</v>
      </c>
      <c r="J32" s="7">
        <v>1108</v>
      </c>
      <c r="K32" s="7">
        <v>0</v>
      </c>
      <c r="L32" s="7">
        <v>16.510000000000002</v>
      </c>
      <c r="M32" s="8">
        <v>2.1600000000000001E-06</v>
      </c>
      <c r="N32" s="8">
        <v>0</v>
      </c>
      <c r="O32" s="8">
        <v>0</v>
      </c>
      <c r="P32" s="52"/>
    </row>
    <row r="33" spans="1:16" ht="12.75">
      <c r="A33" s="52"/>
      <c r="B33" s="6" t="s">
        <v>1362</v>
      </c>
      <c r="C33" s="17">
        <v>1081124</v>
      </c>
      <c r="D33" s="18" t="s">
        <v>200</v>
      </c>
      <c r="E33" s="6"/>
      <c r="F33" s="18">
        <v>520043027</v>
      </c>
      <c r="G33" s="6" t="s">
        <v>609</v>
      </c>
      <c r="H33" s="6" t="s">
        <v>100</v>
      </c>
      <c r="I33" s="7">
        <v>14364.27</v>
      </c>
      <c r="J33" s="7">
        <v>70000</v>
      </c>
      <c r="K33" s="7">
        <v>0</v>
      </c>
      <c r="L33" s="7">
        <v>10054.99</v>
      </c>
      <c r="M33" s="8">
        <v>0.00029999999999999997</v>
      </c>
      <c r="N33" s="8">
        <v>0.024400000000000002</v>
      </c>
      <c r="O33" s="8">
        <v>0.0061999999999999998</v>
      </c>
      <c r="P33" s="52"/>
    </row>
    <row r="34" spans="1:16" ht="12.75">
      <c r="A34" s="52"/>
      <c r="B34" s="6" t="s">
        <v>1363</v>
      </c>
      <c r="C34" s="17">
        <v>629014</v>
      </c>
      <c r="D34" s="18" t="s">
        <v>200</v>
      </c>
      <c r="E34" s="6"/>
      <c r="F34" s="18">
        <v>520013954</v>
      </c>
      <c r="G34" s="6" t="s">
        <v>1364</v>
      </c>
      <c r="H34" s="6" t="s">
        <v>100</v>
      </c>
      <c r="I34" s="7">
        <v>53368.580000000002</v>
      </c>
      <c r="J34" s="7">
        <v>2976</v>
      </c>
      <c r="K34" s="7">
        <v>0</v>
      </c>
      <c r="L34" s="7">
        <v>1588.25</v>
      </c>
      <c r="M34" s="8">
        <v>4.4140000000000001E-05</v>
      </c>
      <c r="N34" s="8">
        <v>0.0038999999999999998</v>
      </c>
      <c r="O34" s="8">
        <v>0.001</v>
      </c>
      <c r="P34" s="52"/>
    </row>
    <row r="35" spans="1:16" ht="12.75">
      <c r="A35" s="52"/>
      <c r="B35" s="6" t="s">
        <v>1365</v>
      </c>
      <c r="C35" s="17">
        <v>1095835</v>
      </c>
      <c r="D35" s="18" t="s">
        <v>200</v>
      </c>
      <c r="E35" s="6"/>
      <c r="F35" s="18">
        <v>511659401</v>
      </c>
      <c r="G35" s="6" t="s">
        <v>339</v>
      </c>
      <c r="H35" s="6" t="s">
        <v>100</v>
      </c>
      <c r="I35" s="7">
        <v>669.94000000000005</v>
      </c>
      <c r="J35" s="7">
        <v>7299</v>
      </c>
      <c r="K35" s="7">
        <v>0</v>
      </c>
      <c r="L35" s="7">
        <v>48.899999999999999</v>
      </c>
      <c r="M35" s="8">
        <v>5.0900000000000004E-06</v>
      </c>
      <c r="N35" s="8">
        <v>0.00010000000000000001</v>
      </c>
      <c r="O35" s="8">
        <v>0</v>
      </c>
      <c r="P35" s="52"/>
    </row>
    <row r="36" spans="1:16" ht="12.75">
      <c r="A36" s="52"/>
      <c r="B36" s="6" t="s">
        <v>1366</v>
      </c>
      <c r="C36" s="17">
        <v>390013</v>
      </c>
      <c r="D36" s="18" t="s">
        <v>200</v>
      </c>
      <c r="E36" s="6"/>
      <c r="F36" s="18">
        <v>520038506</v>
      </c>
      <c r="G36" s="6" t="s">
        <v>339</v>
      </c>
      <c r="H36" s="6" t="s">
        <v>100</v>
      </c>
      <c r="I36" s="7">
        <v>33649.480000000003</v>
      </c>
      <c r="J36" s="7">
        <v>5313</v>
      </c>
      <c r="K36" s="7">
        <v>25.239999999999998</v>
      </c>
      <c r="L36" s="7">
        <v>1813.03</v>
      </c>
      <c r="M36" s="8">
        <v>0.00020000000000000001</v>
      </c>
      <c r="N36" s="8">
        <v>0.0044000000000000003</v>
      </c>
      <c r="O36" s="8">
        <v>0.0011000000000000001</v>
      </c>
      <c r="P36" s="52"/>
    </row>
    <row r="37" spans="1:16" ht="12.75">
      <c r="A37" s="52"/>
      <c r="B37" s="6" t="s">
        <v>1367</v>
      </c>
      <c r="C37" s="17">
        <v>1097278</v>
      </c>
      <c r="D37" s="18" t="s">
        <v>200</v>
      </c>
      <c r="E37" s="6"/>
      <c r="F37" s="18">
        <v>520026683</v>
      </c>
      <c r="G37" s="6" t="s">
        <v>339</v>
      </c>
      <c r="H37" s="6" t="s">
        <v>100</v>
      </c>
      <c r="I37" s="7">
        <v>42523.010000000002</v>
      </c>
      <c r="J37" s="7">
        <v>2402</v>
      </c>
      <c r="K37" s="7">
        <v>0</v>
      </c>
      <c r="L37" s="7">
        <v>1021.4</v>
      </c>
      <c r="M37" s="8">
        <v>0.00010000000000000001</v>
      </c>
      <c r="N37" s="8">
        <v>0.0025000000000000001</v>
      </c>
      <c r="O37" s="8">
        <v>0.00059999999999999995</v>
      </c>
      <c r="P37" s="52"/>
    </row>
    <row r="38" spans="1:16" ht="12.75">
      <c r="A38" s="52"/>
      <c r="B38" s="6" t="s">
        <v>1368</v>
      </c>
      <c r="C38" s="17">
        <v>1097260</v>
      </c>
      <c r="D38" s="18" t="s">
        <v>200</v>
      </c>
      <c r="E38" s="6"/>
      <c r="F38" s="18">
        <v>513623314</v>
      </c>
      <c r="G38" s="6" t="s">
        <v>339</v>
      </c>
      <c r="H38" s="6" t="s">
        <v>100</v>
      </c>
      <c r="I38" s="7">
        <v>6817.0200000000004</v>
      </c>
      <c r="J38" s="7">
        <v>49500</v>
      </c>
      <c r="K38" s="7">
        <v>0</v>
      </c>
      <c r="L38" s="7">
        <v>3374.4200000000001</v>
      </c>
      <c r="M38" s="8">
        <v>0.00029999999999999997</v>
      </c>
      <c r="N38" s="8">
        <v>0.0082000000000000007</v>
      </c>
      <c r="O38" s="8">
        <v>0.0020999999999999999</v>
      </c>
      <c r="P38" s="52"/>
    </row>
    <row r="39" spans="1:16" ht="12.75">
      <c r="A39" s="52"/>
      <c r="B39" s="6" t="s">
        <v>1369</v>
      </c>
      <c r="C39" s="17">
        <v>226019</v>
      </c>
      <c r="D39" s="18" t="s">
        <v>200</v>
      </c>
      <c r="E39" s="6"/>
      <c r="F39" s="18">
        <v>520024126</v>
      </c>
      <c r="G39" s="6" t="s">
        <v>339</v>
      </c>
      <c r="H39" s="6" t="s">
        <v>100</v>
      </c>
      <c r="I39" s="7">
        <v>422909.04999999999</v>
      </c>
      <c r="J39" s="7">
        <v>1250</v>
      </c>
      <c r="K39" s="7">
        <v>41.840000000000003</v>
      </c>
      <c r="L39" s="7">
        <v>5328.21</v>
      </c>
      <c r="M39" s="8">
        <v>0.00050000000000000001</v>
      </c>
      <c r="N39" s="8">
        <v>0.0129</v>
      </c>
      <c r="O39" s="8">
        <v>0.0033</v>
      </c>
      <c r="P39" s="52"/>
    </row>
    <row r="40" spans="1:16" ht="12.75">
      <c r="A40" s="52"/>
      <c r="B40" s="6" t="s">
        <v>1370</v>
      </c>
      <c r="C40" s="17">
        <v>323014</v>
      </c>
      <c r="D40" s="18" t="s">
        <v>200</v>
      </c>
      <c r="E40" s="6"/>
      <c r="F40" s="18">
        <v>520037789</v>
      </c>
      <c r="G40" s="6" t="s">
        <v>339</v>
      </c>
      <c r="H40" s="6" t="s">
        <v>100</v>
      </c>
      <c r="I40" s="7">
        <v>18414.919999999998</v>
      </c>
      <c r="J40" s="7">
        <v>26690</v>
      </c>
      <c r="K40" s="7">
        <v>0</v>
      </c>
      <c r="L40" s="7">
        <v>4914.9399999999996</v>
      </c>
      <c r="M40" s="8">
        <v>0.00040000000000000002</v>
      </c>
      <c r="N40" s="8">
        <v>0.011900000000000001</v>
      </c>
      <c r="O40" s="8">
        <v>0.0030000000000000001</v>
      </c>
      <c r="P40" s="52"/>
    </row>
    <row r="41" spans="1:16" ht="12.75">
      <c r="A41" s="52"/>
      <c r="B41" s="6" t="s">
        <v>1371</v>
      </c>
      <c r="C41" s="17">
        <v>1119478</v>
      </c>
      <c r="D41" s="18" t="s">
        <v>200</v>
      </c>
      <c r="E41" s="6"/>
      <c r="F41" s="18">
        <v>510960719</v>
      </c>
      <c r="G41" s="6" t="s">
        <v>339</v>
      </c>
      <c r="H41" s="6" t="s">
        <v>100</v>
      </c>
      <c r="I41" s="7">
        <v>330.50999999999999</v>
      </c>
      <c r="J41" s="7">
        <v>28180</v>
      </c>
      <c r="K41" s="7">
        <v>0</v>
      </c>
      <c r="L41" s="7">
        <v>93.140000000000001</v>
      </c>
      <c r="M41" s="8">
        <v>2.7300000000000001E-06</v>
      </c>
      <c r="N41" s="8">
        <v>0.00020000000000000001</v>
      </c>
      <c r="O41" s="8">
        <v>0.00010000000000000001</v>
      </c>
      <c r="P41" s="52"/>
    </row>
    <row r="42" spans="1:16" ht="12.75">
      <c r="A42" s="52"/>
      <c r="B42" s="6" t="s">
        <v>1372</v>
      </c>
      <c r="C42" s="17">
        <v>1091065</v>
      </c>
      <c r="D42" s="18" t="s">
        <v>200</v>
      </c>
      <c r="E42" s="6"/>
      <c r="F42" s="18">
        <v>511527202</v>
      </c>
      <c r="G42" s="6" t="s">
        <v>1373</v>
      </c>
      <c r="H42" s="6" t="s">
        <v>100</v>
      </c>
      <c r="I42" s="7">
        <v>4984.5200000000004</v>
      </c>
      <c r="J42" s="7">
        <v>6258</v>
      </c>
      <c r="K42" s="7">
        <v>0</v>
      </c>
      <c r="L42" s="7">
        <v>311.93000000000001</v>
      </c>
      <c r="M42" s="8">
        <v>4.5590000000000002E-05</v>
      </c>
      <c r="N42" s="8">
        <v>0.00080000000000000004</v>
      </c>
      <c r="O42" s="8">
        <v>0.00020000000000000001</v>
      </c>
      <c r="P42" s="52"/>
    </row>
    <row r="43" spans="1:16" ht="12.75">
      <c r="A43" s="52"/>
      <c r="B43" s="6" t="s">
        <v>1374</v>
      </c>
      <c r="C43" s="17">
        <v>1134402</v>
      </c>
      <c r="D43" s="18" t="s">
        <v>200</v>
      </c>
      <c r="E43" s="6"/>
      <c r="F43" s="18">
        <v>2250</v>
      </c>
      <c r="G43" s="6" t="s">
        <v>570</v>
      </c>
      <c r="H43" s="6" t="s">
        <v>100</v>
      </c>
      <c r="I43" s="7">
        <v>888.61000000000001</v>
      </c>
      <c r="J43" s="7">
        <v>25830</v>
      </c>
      <c r="K43" s="7">
        <v>0</v>
      </c>
      <c r="L43" s="7">
        <v>229.53</v>
      </c>
      <c r="M43" s="8">
        <v>1.5849999999999999E-05</v>
      </c>
      <c r="N43" s="8">
        <v>0.00059999999999999995</v>
      </c>
      <c r="O43" s="8">
        <v>0.00010000000000000001</v>
      </c>
      <c r="P43" s="52"/>
    </row>
    <row r="44" spans="1:16" ht="12.75">
      <c r="A44" s="52"/>
      <c r="B44" s="6" t="s">
        <v>1375</v>
      </c>
      <c r="C44" s="17">
        <v>1123355</v>
      </c>
      <c r="D44" s="18" t="s">
        <v>200</v>
      </c>
      <c r="E44" s="6"/>
      <c r="F44" s="18">
        <v>513901371</v>
      </c>
      <c r="G44" s="6" t="s">
        <v>570</v>
      </c>
      <c r="H44" s="6" t="s">
        <v>100</v>
      </c>
      <c r="I44" s="7">
        <v>189403.31</v>
      </c>
      <c r="J44" s="7">
        <v>1225</v>
      </c>
      <c r="K44" s="7">
        <v>9.4000000000000004</v>
      </c>
      <c r="L44" s="7">
        <v>2329.5900000000001</v>
      </c>
      <c r="M44" s="8">
        <v>0.00040000000000000002</v>
      </c>
      <c r="N44" s="8">
        <v>0.0057000000000000002</v>
      </c>
      <c r="O44" s="8">
        <v>0.0014</v>
      </c>
      <c r="P44" s="52"/>
    </row>
    <row r="45" spans="1:16" ht="12.75">
      <c r="A45" s="52"/>
      <c r="B45" s="6" t="s">
        <v>1376</v>
      </c>
      <c r="C45" s="17">
        <v>777037</v>
      </c>
      <c r="D45" s="18" t="s">
        <v>200</v>
      </c>
      <c r="E45" s="6"/>
      <c r="F45" s="18">
        <v>520022732</v>
      </c>
      <c r="G45" s="6" t="s">
        <v>418</v>
      </c>
      <c r="H45" s="6" t="s">
        <v>100</v>
      </c>
      <c r="I45" s="7">
        <v>148261.62</v>
      </c>
      <c r="J45" s="7">
        <v>2896</v>
      </c>
      <c r="K45" s="7">
        <v>0</v>
      </c>
      <c r="L45" s="7">
        <v>4293.6599999999999</v>
      </c>
      <c r="M45" s="8">
        <v>0.00050000000000000001</v>
      </c>
      <c r="N45" s="8">
        <v>0.0104</v>
      </c>
      <c r="O45" s="8">
        <v>0.0025999999999999999</v>
      </c>
      <c r="P45" s="52"/>
    </row>
    <row r="46" spans="1:16" ht="12.75">
      <c r="A46" s="52"/>
      <c r="B46" s="13" t="s">
        <v>1377</v>
      </c>
      <c r="C46" s="14"/>
      <c r="D46" s="21"/>
      <c r="E46" s="13"/>
      <c r="F46" s="13"/>
      <c r="G46" s="13"/>
      <c r="H46" s="13"/>
      <c r="I46" s="15">
        <v>4253004.5099999998</v>
      </c>
      <c r="L46" s="15">
        <v>71191.830000000002</v>
      </c>
      <c r="N46" s="16">
        <v>0.17269999999999999</v>
      </c>
      <c r="O46" s="16">
        <v>0.0436</v>
      </c>
      <c r="P46" s="52"/>
    </row>
    <row r="47" spans="1:16" ht="12.75">
      <c r="A47" s="52"/>
      <c r="B47" s="6" t="s">
        <v>1378</v>
      </c>
      <c r="C47" s="17">
        <v>763011</v>
      </c>
      <c r="D47" s="18" t="s">
        <v>200</v>
      </c>
      <c r="E47" s="6"/>
      <c r="F47" s="18">
        <v>520029026</v>
      </c>
      <c r="G47" s="6" t="s">
        <v>297</v>
      </c>
      <c r="H47" s="6" t="s">
        <v>100</v>
      </c>
      <c r="I47" s="7">
        <v>7211.4200000000001</v>
      </c>
      <c r="J47" s="7">
        <v>15460</v>
      </c>
      <c r="K47" s="7">
        <v>16.170000000000002</v>
      </c>
      <c r="L47" s="7">
        <v>1131.06</v>
      </c>
      <c r="M47" s="8">
        <v>0.00020000000000000001</v>
      </c>
      <c r="N47" s="8">
        <v>0.0027000000000000001</v>
      </c>
      <c r="O47" s="8">
        <v>0.00069999999999999999</v>
      </c>
      <c r="P47" s="52"/>
    </row>
    <row r="48" spans="1:16" ht="12.75">
      <c r="A48" s="52"/>
      <c r="B48" s="6" t="s">
        <v>1379</v>
      </c>
      <c r="C48" s="17">
        <v>1129501</v>
      </c>
      <c r="D48" s="18" t="s">
        <v>200</v>
      </c>
      <c r="E48" s="6"/>
      <c r="F48" s="18">
        <v>513910703</v>
      </c>
      <c r="G48" s="6" t="s">
        <v>447</v>
      </c>
      <c r="H48" s="6" t="s">
        <v>100</v>
      </c>
      <c r="I48" s="7">
        <v>2968.9299999999998</v>
      </c>
      <c r="J48" s="7">
        <v>10850</v>
      </c>
      <c r="K48" s="7">
        <v>0</v>
      </c>
      <c r="L48" s="7">
        <v>322.13</v>
      </c>
      <c r="M48" s="8">
        <v>0.00020000000000000001</v>
      </c>
      <c r="N48" s="8">
        <v>0.00080000000000000004</v>
      </c>
      <c r="O48" s="8">
        <v>0.00020000000000000001</v>
      </c>
      <c r="P48" s="52"/>
    </row>
    <row r="49" spans="1:16" ht="12.75">
      <c r="A49" s="52"/>
      <c r="B49" s="6" t="s">
        <v>1380</v>
      </c>
      <c r="C49" s="17">
        <v>224014</v>
      </c>
      <c r="D49" s="18" t="s">
        <v>200</v>
      </c>
      <c r="E49" s="6"/>
      <c r="F49" s="18">
        <v>520036120</v>
      </c>
      <c r="G49" s="6" t="s">
        <v>447</v>
      </c>
      <c r="H49" s="6" t="s">
        <v>100</v>
      </c>
      <c r="I49" s="7">
        <v>18743.59</v>
      </c>
      <c r="J49" s="7">
        <v>7518</v>
      </c>
      <c r="K49" s="7">
        <v>0</v>
      </c>
      <c r="L49" s="7">
        <v>1409.1400000000001</v>
      </c>
      <c r="M49" s="8">
        <v>0.00029999999999999997</v>
      </c>
      <c r="N49" s="8">
        <v>0.0033999999999999998</v>
      </c>
      <c r="O49" s="8">
        <v>0.00089999999999999998</v>
      </c>
      <c r="P49" s="52"/>
    </row>
    <row r="50" spans="1:16" ht="12.75">
      <c r="A50" s="52"/>
      <c r="B50" s="6" t="s">
        <v>1381</v>
      </c>
      <c r="C50" s="17">
        <v>1081165</v>
      </c>
      <c r="D50" s="18" t="s">
        <v>200</v>
      </c>
      <c r="E50" s="6"/>
      <c r="F50" s="18">
        <v>520029984</v>
      </c>
      <c r="G50" s="6" t="s">
        <v>447</v>
      </c>
      <c r="H50" s="6" t="s">
        <v>100</v>
      </c>
      <c r="I50" s="7">
        <v>138143.98999999999</v>
      </c>
      <c r="J50" s="7">
        <v>571.70000000000005</v>
      </c>
      <c r="K50" s="7">
        <v>0</v>
      </c>
      <c r="L50" s="7">
        <v>789.76999999999998</v>
      </c>
      <c r="M50" s="8">
        <v>0.00010000000000000001</v>
      </c>
      <c r="N50" s="8">
        <v>0.0019</v>
      </c>
      <c r="O50" s="8">
        <v>0.00050000000000000001</v>
      </c>
      <c r="P50" s="52"/>
    </row>
    <row r="51" spans="1:16" ht="12.75">
      <c r="A51" s="52"/>
      <c r="B51" s="6" t="s">
        <v>1382</v>
      </c>
      <c r="C51" s="17">
        <v>566018</v>
      </c>
      <c r="D51" s="18" t="s">
        <v>200</v>
      </c>
      <c r="E51" s="6"/>
      <c r="F51" s="18">
        <v>520007469</v>
      </c>
      <c r="G51" s="6" t="s">
        <v>447</v>
      </c>
      <c r="H51" s="6" t="s">
        <v>100</v>
      </c>
      <c r="I51" s="7">
        <v>10958.629999999999</v>
      </c>
      <c r="J51" s="7">
        <v>7900</v>
      </c>
      <c r="K51" s="7">
        <v>0</v>
      </c>
      <c r="L51" s="7">
        <v>865.73000000000002</v>
      </c>
      <c r="M51" s="8">
        <v>0.00020000000000000001</v>
      </c>
      <c r="N51" s="8">
        <v>0.0020999999999999999</v>
      </c>
      <c r="O51" s="8">
        <v>0.00050000000000000001</v>
      </c>
      <c r="P51" s="52"/>
    </row>
    <row r="52" spans="1:16" ht="12.75">
      <c r="A52" s="52"/>
      <c r="B52" s="6" t="s">
        <v>1383</v>
      </c>
      <c r="C52" s="17">
        <v>1080753</v>
      </c>
      <c r="D52" s="18" t="s">
        <v>200</v>
      </c>
      <c r="E52" s="6"/>
      <c r="F52" s="18">
        <v>520042219</v>
      </c>
      <c r="G52" s="6" t="s">
        <v>453</v>
      </c>
      <c r="H52" s="6" t="s">
        <v>100</v>
      </c>
      <c r="I52" s="7">
        <v>8371.4799999999996</v>
      </c>
      <c r="J52" s="7">
        <v>14900</v>
      </c>
      <c r="K52" s="7">
        <v>44.549999999999997</v>
      </c>
      <c r="L52" s="7">
        <v>1291.9000000000001</v>
      </c>
      <c r="M52" s="8">
        <v>0.00069999999999999999</v>
      </c>
      <c r="N52" s="8">
        <v>0.0030999999999999999</v>
      </c>
      <c r="O52" s="8">
        <v>0.00080000000000000004</v>
      </c>
      <c r="P52" s="52"/>
    </row>
    <row r="53" spans="1:16" ht="12.75">
      <c r="A53" s="52"/>
      <c r="B53" s="6" t="s">
        <v>1384</v>
      </c>
      <c r="C53" s="17">
        <v>1173491</v>
      </c>
      <c r="D53" s="18" t="s">
        <v>200</v>
      </c>
      <c r="E53" s="6"/>
      <c r="F53" s="18">
        <v>510400740</v>
      </c>
      <c r="G53" s="6" t="s">
        <v>453</v>
      </c>
      <c r="H53" s="6" t="s">
        <v>100</v>
      </c>
      <c r="I53" s="7">
        <v>3870.6399999999999</v>
      </c>
      <c r="J53" s="7">
        <v>5600</v>
      </c>
      <c r="K53" s="7">
        <v>0</v>
      </c>
      <c r="L53" s="7">
        <v>216.75999999999999</v>
      </c>
      <c r="M53" s="8">
        <v>0.00010000000000000001</v>
      </c>
      <c r="N53" s="8">
        <v>0.00050000000000000001</v>
      </c>
      <c r="O53" s="8">
        <v>0.00010000000000000001</v>
      </c>
      <c r="P53" s="52"/>
    </row>
    <row r="54" spans="1:16" ht="12.75">
      <c r="A54" s="52"/>
      <c r="B54" s="6" t="s">
        <v>1385</v>
      </c>
      <c r="C54" s="17">
        <v>11734910</v>
      </c>
      <c r="D54" s="18" t="s">
        <v>200</v>
      </c>
      <c r="E54" s="6"/>
      <c r="F54" s="18">
        <v>510400740</v>
      </c>
      <c r="G54" s="6" t="s">
        <v>453</v>
      </c>
      <c r="H54" s="6" t="s">
        <v>100</v>
      </c>
      <c r="I54" s="7">
        <v>6111.7700000000004</v>
      </c>
      <c r="J54" s="7">
        <v>5469.8100000000004</v>
      </c>
      <c r="K54" s="7">
        <v>0</v>
      </c>
      <c r="L54" s="7">
        <v>334.30000000000001</v>
      </c>
      <c r="M54" s="8">
        <v>0.00020000000000000001</v>
      </c>
      <c r="N54" s="8">
        <v>0.00080000000000000004</v>
      </c>
      <c r="O54" s="8">
        <v>0.00020000000000000001</v>
      </c>
      <c r="P54" s="52"/>
    </row>
    <row r="55" spans="1:16" ht="12.75">
      <c r="A55" s="52"/>
      <c r="B55" s="6" t="s">
        <v>1386</v>
      </c>
      <c r="C55" s="17">
        <v>1173699</v>
      </c>
      <c r="D55" s="18" t="s">
        <v>200</v>
      </c>
      <c r="E55" s="6"/>
      <c r="F55" s="18">
        <v>516250107</v>
      </c>
      <c r="G55" s="6" t="s">
        <v>453</v>
      </c>
      <c r="H55" s="6" t="s">
        <v>100</v>
      </c>
      <c r="I55" s="7">
        <v>12457.66</v>
      </c>
      <c r="J55" s="7">
        <v>7429</v>
      </c>
      <c r="K55" s="7">
        <v>0</v>
      </c>
      <c r="L55" s="7">
        <v>925.48000000000002</v>
      </c>
      <c r="M55" s="8">
        <v>0.00050000000000000001</v>
      </c>
      <c r="N55" s="8">
        <v>0.0022000000000000001</v>
      </c>
      <c r="O55" s="8">
        <v>0.00059999999999999995</v>
      </c>
      <c r="P55" s="52"/>
    </row>
    <row r="56" spans="1:16" ht="12.75">
      <c r="A56" s="52"/>
      <c r="B56" s="6" t="s">
        <v>1387</v>
      </c>
      <c r="C56" s="17">
        <v>258012</v>
      </c>
      <c r="D56" s="18" t="s">
        <v>200</v>
      </c>
      <c r="E56" s="6"/>
      <c r="F56" s="18">
        <v>520036732</v>
      </c>
      <c r="G56" s="6" t="s">
        <v>453</v>
      </c>
      <c r="H56" s="6" t="s">
        <v>100</v>
      </c>
      <c r="I56" s="7">
        <v>741.62</v>
      </c>
      <c r="J56" s="7">
        <v>52020</v>
      </c>
      <c r="K56" s="7">
        <v>0</v>
      </c>
      <c r="L56" s="7">
        <v>385.79000000000002</v>
      </c>
      <c r="M56" s="8">
        <v>0.00010000000000000001</v>
      </c>
      <c r="N56" s="8">
        <v>0.00089999999999999998</v>
      </c>
      <c r="O56" s="8">
        <v>0.00020000000000000001</v>
      </c>
      <c r="P56" s="52"/>
    </row>
    <row r="57" spans="1:16" ht="12.75">
      <c r="A57" s="52"/>
      <c r="B57" s="6" t="s">
        <v>1388</v>
      </c>
      <c r="C57" s="17">
        <v>1123850</v>
      </c>
      <c r="D57" s="18" t="s">
        <v>200</v>
      </c>
      <c r="E57" s="6"/>
      <c r="F57" s="18">
        <v>514065283</v>
      </c>
      <c r="G57" s="6" t="s">
        <v>453</v>
      </c>
      <c r="H57" s="6" t="s">
        <v>100</v>
      </c>
      <c r="I57" s="7">
        <v>18174.540000000001</v>
      </c>
      <c r="J57" s="7">
        <v>2300</v>
      </c>
      <c r="K57" s="7">
        <v>0</v>
      </c>
      <c r="L57" s="7">
        <v>418.00999999999999</v>
      </c>
      <c r="M57" s="8">
        <v>0.00020000000000000001</v>
      </c>
      <c r="N57" s="8">
        <v>0.001</v>
      </c>
      <c r="O57" s="8">
        <v>0.00029999999999999997</v>
      </c>
      <c r="P57" s="52"/>
    </row>
    <row r="58" spans="1:16" ht="12.75">
      <c r="A58" s="52"/>
      <c r="B58" s="6" t="s">
        <v>1389</v>
      </c>
      <c r="C58" s="17">
        <v>314013</v>
      </c>
      <c r="D58" s="18" t="s">
        <v>200</v>
      </c>
      <c r="E58" s="6"/>
      <c r="F58" s="18">
        <v>520037565</v>
      </c>
      <c r="G58" s="6" t="s">
        <v>326</v>
      </c>
      <c r="H58" s="6" t="s">
        <v>100</v>
      </c>
      <c r="I58" s="7">
        <v>2499.96</v>
      </c>
      <c r="J58" s="7">
        <v>58970</v>
      </c>
      <c r="K58" s="7">
        <v>0</v>
      </c>
      <c r="L58" s="7">
        <v>1474.22</v>
      </c>
      <c r="M58" s="8">
        <v>0.00040000000000000002</v>
      </c>
      <c r="N58" s="8">
        <v>0.0035999999999999999</v>
      </c>
      <c r="O58" s="8">
        <v>0.00089999999999999998</v>
      </c>
      <c r="P58" s="52"/>
    </row>
    <row r="59" spans="1:16" ht="12.75">
      <c r="A59" s="52"/>
      <c r="B59" s="6" t="s">
        <v>1390</v>
      </c>
      <c r="C59" s="17">
        <v>1140151</v>
      </c>
      <c r="D59" s="18" t="s">
        <v>200</v>
      </c>
      <c r="E59" s="6"/>
      <c r="F59" s="18">
        <v>510475312</v>
      </c>
      <c r="G59" s="6" t="s">
        <v>326</v>
      </c>
      <c r="H59" s="6" t="s">
        <v>100</v>
      </c>
      <c r="I59" s="7">
        <v>519960.69</v>
      </c>
      <c r="J59" s="7">
        <v>309.89999999999998</v>
      </c>
      <c r="K59" s="7">
        <v>17.43</v>
      </c>
      <c r="L59" s="7">
        <v>1628.79</v>
      </c>
      <c r="M59" s="8">
        <v>0.001</v>
      </c>
      <c r="N59" s="8">
        <v>0.0040000000000000001</v>
      </c>
      <c r="O59" s="8">
        <v>0.001</v>
      </c>
      <c r="P59" s="52"/>
    </row>
    <row r="60" spans="1:16" ht="12.75">
      <c r="A60" s="52"/>
      <c r="B60" s="6" t="s">
        <v>1391</v>
      </c>
      <c r="C60" s="17">
        <v>11401510</v>
      </c>
      <c r="D60" s="18" t="s">
        <v>200</v>
      </c>
      <c r="E60" s="6"/>
      <c r="F60" s="18">
        <v>510475312</v>
      </c>
      <c r="G60" s="6" t="s">
        <v>326</v>
      </c>
      <c r="H60" s="6" t="s">
        <v>100</v>
      </c>
      <c r="I60" s="7">
        <v>53973.110000000001</v>
      </c>
      <c r="J60" s="7">
        <v>307.20999999999998</v>
      </c>
      <c r="K60" s="7">
        <v>0</v>
      </c>
      <c r="L60" s="7">
        <v>165.81</v>
      </c>
      <c r="M60" s="8">
        <v>0.00010000000000000001</v>
      </c>
      <c r="N60" s="8">
        <v>0.00040000000000000002</v>
      </c>
      <c r="O60" s="8">
        <v>0.00010000000000000001</v>
      </c>
      <c r="P60" s="52"/>
    </row>
    <row r="61" spans="1:16" ht="12.75">
      <c r="A61" s="52"/>
      <c r="B61" s="6" t="s">
        <v>1392</v>
      </c>
      <c r="C61" s="17">
        <v>1143429</v>
      </c>
      <c r="D61" s="18" t="s">
        <v>200</v>
      </c>
      <c r="E61" s="6"/>
      <c r="F61" s="18">
        <v>512607888</v>
      </c>
      <c r="G61" s="6" t="s">
        <v>657</v>
      </c>
      <c r="H61" s="6" t="s">
        <v>100</v>
      </c>
      <c r="I61" s="7">
        <v>3189.29</v>
      </c>
      <c r="J61" s="7">
        <v>45910</v>
      </c>
      <c r="K61" s="7">
        <v>0</v>
      </c>
      <c r="L61" s="7">
        <v>1464.2000000000001</v>
      </c>
      <c r="M61" s="8">
        <v>0.00020000000000000001</v>
      </c>
      <c r="N61" s="8">
        <v>0.0035999999999999999</v>
      </c>
      <c r="O61" s="8">
        <v>0.00089999999999999998</v>
      </c>
      <c r="P61" s="52"/>
    </row>
    <row r="62" spans="1:16" ht="12.75">
      <c r="A62" s="52"/>
      <c r="B62" s="6" t="s">
        <v>1393</v>
      </c>
      <c r="C62" s="17">
        <v>715011</v>
      </c>
      <c r="D62" s="18" t="s">
        <v>200</v>
      </c>
      <c r="E62" s="6"/>
      <c r="F62" s="18">
        <v>520025990</v>
      </c>
      <c r="G62" s="6" t="s">
        <v>403</v>
      </c>
      <c r="H62" s="6" t="s">
        <v>100</v>
      </c>
      <c r="I62" s="7">
        <v>131553.29000000001</v>
      </c>
      <c r="J62" s="7">
        <v>1769</v>
      </c>
      <c r="K62" s="7">
        <v>0</v>
      </c>
      <c r="L62" s="7">
        <v>2327.1799999999998</v>
      </c>
      <c r="M62" s="8">
        <v>0.00059999999999999995</v>
      </c>
      <c r="N62" s="8">
        <v>0.0055999999999999999</v>
      </c>
      <c r="O62" s="8">
        <v>0.0014</v>
      </c>
      <c r="P62" s="52"/>
    </row>
    <row r="63" spans="1:16" ht="12.75">
      <c r="A63" s="52"/>
      <c r="B63" s="6" t="s">
        <v>1394</v>
      </c>
      <c r="C63" s="17">
        <v>1097948</v>
      </c>
      <c r="D63" s="18" t="s">
        <v>200</v>
      </c>
      <c r="E63" s="6"/>
      <c r="F63" s="18">
        <v>520034760</v>
      </c>
      <c r="G63" s="6" t="s">
        <v>403</v>
      </c>
      <c r="H63" s="6" t="s">
        <v>100</v>
      </c>
      <c r="I63" s="7">
        <v>5282.4399999999996</v>
      </c>
      <c r="J63" s="7">
        <v>22120</v>
      </c>
      <c r="K63" s="7">
        <v>12.529999999999999</v>
      </c>
      <c r="L63" s="7">
        <v>1181.01</v>
      </c>
      <c r="M63" s="8">
        <v>0.00040000000000000002</v>
      </c>
      <c r="N63" s="8">
        <v>0.0028999999999999998</v>
      </c>
      <c r="O63" s="8">
        <v>0.00069999999999999999</v>
      </c>
      <c r="P63" s="52"/>
    </row>
    <row r="64" spans="1:16" ht="12.75">
      <c r="A64" s="52"/>
      <c r="B64" s="6" t="s">
        <v>1395</v>
      </c>
      <c r="C64" s="17">
        <v>6120100</v>
      </c>
      <c r="D64" s="18" t="s">
        <v>200</v>
      </c>
      <c r="E64" s="6"/>
      <c r="F64" s="18">
        <v>514423474</v>
      </c>
      <c r="G64" s="6" t="s">
        <v>403</v>
      </c>
      <c r="H64" s="6" t="s">
        <v>100</v>
      </c>
      <c r="I64" s="7">
        <v>12654.51</v>
      </c>
      <c r="J64" s="7">
        <v>1015.04</v>
      </c>
      <c r="K64" s="7">
        <v>0</v>
      </c>
      <c r="L64" s="7">
        <v>128.44999999999999</v>
      </c>
      <c r="M64" s="8">
        <v>0.00029999999999999997</v>
      </c>
      <c r="N64" s="8">
        <v>0.00029999999999999997</v>
      </c>
      <c r="O64" s="8">
        <v>0.00010000000000000001</v>
      </c>
      <c r="P64" s="52"/>
    </row>
    <row r="65" spans="1:16" ht="12.75">
      <c r="A65" s="52"/>
      <c r="B65" s="6" t="s">
        <v>1396</v>
      </c>
      <c r="C65" s="17">
        <v>823013</v>
      </c>
      <c r="D65" s="18" t="s">
        <v>200</v>
      </c>
      <c r="E65" s="6"/>
      <c r="F65" s="18">
        <v>520033309</v>
      </c>
      <c r="G65" s="6" t="s">
        <v>403</v>
      </c>
      <c r="H65" s="6" t="s">
        <v>100</v>
      </c>
      <c r="I65" s="7">
        <v>6364.0799999999999</v>
      </c>
      <c r="J65" s="7">
        <v>2721</v>
      </c>
      <c r="K65" s="7">
        <v>0</v>
      </c>
      <c r="L65" s="7">
        <v>173.16999999999999</v>
      </c>
      <c r="M65" s="8">
        <v>0.00010000000000000001</v>
      </c>
      <c r="N65" s="8">
        <v>0.00040000000000000002</v>
      </c>
      <c r="O65" s="8">
        <v>0.00010000000000000001</v>
      </c>
      <c r="P65" s="52"/>
    </row>
    <row r="66" spans="1:16" ht="12.75">
      <c r="A66" s="52"/>
      <c r="B66" s="6" t="s">
        <v>1397</v>
      </c>
      <c r="C66" s="17">
        <v>8230130</v>
      </c>
      <c r="D66" s="18" t="s">
        <v>200</v>
      </c>
      <c r="E66" s="6"/>
      <c r="F66" s="18">
        <v>520033309</v>
      </c>
      <c r="G66" s="6" t="s">
        <v>403</v>
      </c>
      <c r="H66" s="6" t="s">
        <v>100</v>
      </c>
      <c r="I66" s="7">
        <v>36946.089999999997</v>
      </c>
      <c r="J66" s="7">
        <v>2719.4899999999998</v>
      </c>
      <c r="K66" s="7">
        <v>0</v>
      </c>
      <c r="L66" s="7">
        <v>1004.75</v>
      </c>
      <c r="M66" s="8">
        <v>0.00059999999999999995</v>
      </c>
      <c r="N66" s="8">
        <v>0.0023999999999999998</v>
      </c>
      <c r="O66" s="8">
        <v>0.00059999999999999995</v>
      </c>
      <c r="P66" s="52"/>
    </row>
    <row r="67" spans="1:16" ht="12.75">
      <c r="A67" s="52"/>
      <c r="B67" s="6" t="s">
        <v>1398</v>
      </c>
      <c r="C67" s="17">
        <v>1102128</v>
      </c>
      <c r="D67" s="18" t="s">
        <v>200</v>
      </c>
      <c r="E67" s="6"/>
      <c r="F67" s="18">
        <v>513817817</v>
      </c>
      <c r="G67" s="6" t="s">
        <v>403</v>
      </c>
      <c r="H67" s="6" t="s">
        <v>100</v>
      </c>
      <c r="I67" s="7">
        <v>8288.0499999999993</v>
      </c>
      <c r="J67" s="7">
        <v>15480</v>
      </c>
      <c r="K67" s="7">
        <v>4.1399999999999997</v>
      </c>
      <c r="L67" s="7">
        <v>1287.1300000000001</v>
      </c>
      <c r="M67" s="8">
        <v>0.00040000000000000002</v>
      </c>
      <c r="N67" s="8">
        <v>0.0030999999999999999</v>
      </c>
      <c r="O67" s="8">
        <v>0.00080000000000000004</v>
      </c>
      <c r="P67" s="52"/>
    </row>
    <row r="68" spans="1:16" ht="12.75">
      <c r="A68" s="52"/>
      <c r="B68" s="6" t="s">
        <v>1399</v>
      </c>
      <c r="C68" s="17">
        <v>1175611</v>
      </c>
      <c r="D68" s="18" t="s">
        <v>200</v>
      </c>
      <c r="E68" s="6"/>
      <c r="F68" s="18">
        <v>514574524</v>
      </c>
      <c r="G68" s="6" t="s">
        <v>606</v>
      </c>
      <c r="H68" s="6" t="s">
        <v>100</v>
      </c>
      <c r="I68" s="7">
        <v>9608.6900000000005</v>
      </c>
      <c r="J68" s="7">
        <v>2038</v>
      </c>
      <c r="K68" s="7">
        <v>0</v>
      </c>
      <c r="L68" s="7">
        <v>195.83000000000001</v>
      </c>
      <c r="M68" s="8">
        <v>0.00010000000000000001</v>
      </c>
      <c r="N68" s="8">
        <v>0.00050000000000000001</v>
      </c>
      <c r="O68" s="8">
        <v>0.00010000000000000001</v>
      </c>
      <c r="P68" s="52"/>
    </row>
    <row r="69" spans="1:16" ht="12.75">
      <c r="A69" s="52"/>
      <c r="B69" s="6" t="s">
        <v>1400</v>
      </c>
      <c r="C69" s="17">
        <v>627034</v>
      </c>
      <c r="D69" s="18" t="s">
        <v>200</v>
      </c>
      <c r="E69" s="6"/>
      <c r="F69" s="18">
        <v>520025602</v>
      </c>
      <c r="G69" s="6" t="s">
        <v>679</v>
      </c>
      <c r="H69" s="6" t="s">
        <v>100</v>
      </c>
      <c r="I69" s="7">
        <v>5040.3599999999997</v>
      </c>
      <c r="J69" s="7">
        <v>21860</v>
      </c>
      <c r="K69" s="7">
        <v>0</v>
      </c>
      <c r="L69" s="7">
        <v>1101.8199999999999</v>
      </c>
      <c r="M69" s="8">
        <v>0.00020000000000000001</v>
      </c>
      <c r="N69" s="8">
        <v>0.0027000000000000001</v>
      </c>
      <c r="O69" s="8">
        <v>0.00069999999999999999</v>
      </c>
      <c r="P69" s="52"/>
    </row>
    <row r="70" spans="1:16" ht="12.75">
      <c r="A70" s="52"/>
      <c r="B70" s="6" t="s">
        <v>1401</v>
      </c>
      <c r="C70" s="17">
        <v>1132356</v>
      </c>
      <c r="D70" s="18" t="s">
        <v>200</v>
      </c>
      <c r="E70" s="6"/>
      <c r="F70" s="18">
        <v>515001659</v>
      </c>
      <c r="G70" s="6" t="s">
        <v>704</v>
      </c>
      <c r="H70" s="6" t="s">
        <v>100</v>
      </c>
      <c r="I70" s="7">
        <v>119377.19</v>
      </c>
      <c r="J70" s="7">
        <v>1490</v>
      </c>
      <c r="K70" s="7">
        <v>0</v>
      </c>
      <c r="L70" s="7">
        <v>1778.72</v>
      </c>
      <c r="M70" s="8">
        <v>0.001</v>
      </c>
      <c r="N70" s="8">
        <v>0.0043</v>
      </c>
      <c r="O70" s="8">
        <v>0.0011000000000000001</v>
      </c>
      <c r="P70" s="52"/>
    </row>
    <row r="71" spans="1:16" ht="12.75">
      <c r="A71" s="52"/>
      <c r="B71" s="6" t="s">
        <v>1402</v>
      </c>
      <c r="C71" s="17">
        <v>1170216</v>
      </c>
      <c r="D71" s="18" t="s">
        <v>200</v>
      </c>
      <c r="E71" s="6"/>
      <c r="F71" s="18">
        <v>515251593</v>
      </c>
      <c r="G71" s="6" t="s">
        <v>423</v>
      </c>
      <c r="H71" s="6" t="s">
        <v>100</v>
      </c>
      <c r="I71" s="7">
        <v>18877.41</v>
      </c>
      <c r="J71" s="7">
        <v>1490</v>
      </c>
      <c r="K71" s="7">
        <v>3.54</v>
      </c>
      <c r="L71" s="7">
        <v>284.81</v>
      </c>
      <c r="M71" s="8">
        <v>0.00020000000000000001</v>
      </c>
      <c r="N71" s="8">
        <v>0.00069999999999999999</v>
      </c>
      <c r="O71" s="8">
        <v>0.00020000000000000001</v>
      </c>
      <c r="P71" s="52"/>
    </row>
    <row r="72" spans="1:16" ht="12.75">
      <c r="A72" s="52"/>
      <c r="B72" s="6" t="s">
        <v>1403</v>
      </c>
      <c r="C72" s="17">
        <v>1081603</v>
      </c>
      <c r="D72" s="18" t="s">
        <v>200</v>
      </c>
      <c r="E72" s="6"/>
      <c r="F72" s="18">
        <v>520042912</v>
      </c>
      <c r="G72" s="6" t="s">
        <v>423</v>
      </c>
      <c r="H72" s="6" t="s">
        <v>100</v>
      </c>
      <c r="I72" s="7">
        <v>6878.7299999999996</v>
      </c>
      <c r="J72" s="7">
        <v>19670</v>
      </c>
      <c r="K72" s="7">
        <v>0</v>
      </c>
      <c r="L72" s="7">
        <v>1353.05</v>
      </c>
      <c r="M72" s="8">
        <v>0.00069999999999999999</v>
      </c>
      <c r="N72" s="8">
        <v>0.0033</v>
      </c>
      <c r="O72" s="8">
        <v>0.00080000000000000004</v>
      </c>
      <c r="P72" s="52"/>
    </row>
    <row r="73" spans="1:16" ht="12.75">
      <c r="A73" s="52"/>
      <c r="B73" s="6" t="s">
        <v>1404</v>
      </c>
      <c r="C73" s="17">
        <v>632018</v>
      </c>
      <c r="D73" s="18" t="s">
        <v>200</v>
      </c>
      <c r="E73" s="6"/>
      <c r="F73" s="18">
        <v>520018383</v>
      </c>
      <c r="G73" s="6" t="s">
        <v>674</v>
      </c>
      <c r="H73" s="6" t="s">
        <v>100</v>
      </c>
      <c r="I73" s="7">
        <v>374.52999999999997</v>
      </c>
      <c r="J73" s="7">
        <v>26940</v>
      </c>
      <c r="K73" s="7">
        <v>0</v>
      </c>
      <c r="L73" s="7">
        <v>100.90000000000001</v>
      </c>
      <c r="M73" s="8">
        <v>0.00010000000000000001</v>
      </c>
      <c r="N73" s="8">
        <v>0.00020000000000000001</v>
      </c>
      <c r="O73" s="8">
        <v>0.00010000000000000001</v>
      </c>
      <c r="P73" s="52"/>
    </row>
    <row r="74" spans="1:16" ht="12.75">
      <c r="A74" s="52"/>
      <c r="B74" s="6" t="s">
        <v>1405</v>
      </c>
      <c r="C74" s="17">
        <v>694034</v>
      </c>
      <c r="D74" s="18" t="s">
        <v>200</v>
      </c>
      <c r="E74" s="6"/>
      <c r="F74" s="18">
        <v>520025370</v>
      </c>
      <c r="G74" s="6" t="s">
        <v>485</v>
      </c>
      <c r="H74" s="6" t="s">
        <v>100</v>
      </c>
      <c r="I74" s="7">
        <v>565.66999999999996</v>
      </c>
      <c r="J74" s="7">
        <v>27300</v>
      </c>
      <c r="K74" s="7">
        <v>1.03</v>
      </c>
      <c r="L74" s="7">
        <v>155.46000000000001</v>
      </c>
      <c r="M74" s="8">
        <v>1.6370000000000001E-05</v>
      </c>
      <c r="N74" s="8">
        <v>0.00040000000000000002</v>
      </c>
      <c r="O74" s="8">
        <v>0.00010000000000000001</v>
      </c>
      <c r="P74" s="52"/>
    </row>
    <row r="75" spans="1:16" ht="12.75">
      <c r="A75" s="52"/>
      <c r="B75" s="6" t="s">
        <v>1406</v>
      </c>
      <c r="C75" s="17">
        <v>1155290</v>
      </c>
      <c r="D75" s="18" t="s">
        <v>200</v>
      </c>
      <c r="E75" s="6"/>
      <c r="F75" s="18">
        <v>1762</v>
      </c>
      <c r="G75" s="6" t="s">
        <v>763</v>
      </c>
      <c r="H75" s="6" t="s">
        <v>100</v>
      </c>
      <c r="I75" s="7">
        <v>11554.18</v>
      </c>
      <c r="J75" s="7">
        <v>4950</v>
      </c>
      <c r="K75" s="7">
        <v>0</v>
      </c>
      <c r="L75" s="7">
        <v>571.92999999999995</v>
      </c>
      <c r="M75" s="8">
        <v>0.00010000000000000001</v>
      </c>
      <c r="N75" s="8">
        <v>0.0014</v>
      </c>
      <c r="O75" s="8">
        <v>0.00040000000000000002</v>
      </c>
      <c r="P75" s="52"/>
    </row>
    <row r="76" spans="1:16" ht="12.75">
      <c r="A76" s="52"/>
      <c r="B76" s="6" t="s">
        <v>1407</v>
      </c>
      <c r="C76" s="17">
        <v>232017</v>
      </c>
      <c r="D76" s="18" t="s">
        <v>200</v>
      </c>
      <c r="E76" s="6"/>
      <c r="F76" s="18">
        <v>550010003</v>
      </c>
      <c r="G76" s="6" t="s">
        <v>763</v>
      </c>
      <c r="H76" s="6" t="s">
        <v>100</v>
      </c>
      <c r="I76" s="7">
        <v>797170.30000000005</v>
      </c>
      <c r="J76" s="7">
        <v>90.099999999999994</v>
      </c>
      <c r="K76" s="7">
        <v>0</v>
      </c>
      <c r="L76" s="7">
        <v>718.25</v>
      </c>
      <c r="M76" s="8">
        <v>0.00029999999999999997</v>
      </c>
      <c r="N76" s="8">
        <v>0.0016999999999999999</v>
      </c>
      <c r="O76" s="8">
        <v>0.00040000000000000002</v>
      </c>
      <c r="P76" s="52"/>
    </row>
    <row r="77" spans="1:16" ht="12.75">
      <c r="A77" s="52"/>
      <c r="B77" s="6" t="s">
        <v>1408</v>
      </c>
      <c r="C77" s="17">
        <v>1141969</v>
      </c>
      <c r="D77" s="18" t="s">
        <v>200</v>
      </c>
      <c r="E77" s="6"/>
      <c r="F77" s="18">
        <v>550263107</v>
      </c>
      <c r="G77" s="6" t="s">
        <v>763</v>
      </c>
      <c r="H77" s="6" t="s">
        <v>100</v>
      </c>
      <c r="I77" s="7">
        <v>44719.790000000001</v>
      </c>
      <c r="J77" s="7">
        <v>1850</v>
      </c>
      <c r="K77" s="7">
        <v>0</v>
      </c>
      <c r="L77" s="7">
        <v>827.32000000000005</v>
      </c>
      <c r="M77" s="8">
        <v>0.00050000000000000001</v>
      </c>
      <c r="N77" s="8">
        <v>0.002</v>
      </c>
      <c r="O77" s="8">
        <v>0.00050000000000000001</v>
      </c>
      <c r="P77" s="52"/>
    </row>
    <row r="78" spans="1:16" ht="12.75">
      <c r="A78" s="52"/>
      <c r="B78" s="6" t="s">
        <v>1409</v>
      </c>
      <c r="C78" s="17">
        <v>394015</v>
      </c>
      <c r="D78" s="18" t="s">
        <v>200</v>
      </c>
      <c r="E78" s="6"/>
      <c r="F78" s="18">
        <v>550012777</v>
      </c>
      <c r="G78" s="6" t="s">
        <v>763</v>
      </c>
      <c r="H78" s="6" t="s">
        <v>100</v>
      </c>
      <c r="I78" s="7">
        <v>375744.67999999999</v>
      </c>
      <c r="J78" s="7">
        <v>225</v>
      </c>
      <c r="K78" s="7">
        <v>0</v>
      </c>
      <c r="L78" s="7">
        <v>845.42999999999995</v>
      </c>
      <c r="M78" s="8">
        <v>0.00029999999999999997</v>
      </c>
      <c r="N78" s="8">
        <v>0.0020999999999999999</v>
      </c>
      <c r="O78" s="8">
        <v>0.00050000000000000001</v>
      </c>
      <c r="P78" s="52"/>
    </row>
    <row r="79" spans="1:16" ht="12.75">
      <c r="A79" s="52"/>
      <c r="B79" s="6" t="s">
        <v>1410</v>
      </c>
      <c r="C79" s="17">
        <v>1159037</v>
      </c>
      <c r="D79" s="18" t="s">
        <v>200</v>
      </c>
      <c r="E79" s="6"/>
      <c r="F79" s="18">
        <v>513173393</v>
      </c>
      <c r="G79" s="6" t="s">
        <v>495</v>
      </c>
      <c r="H79" s="6" t="s">
        <v>100</v>
      </c>
      <c r="I79" s="7">
        <v>48805.029999999999</v>
      </c>
      <c r="J79" s="7">
        <v>1500</v>
      </c>
      <c r="K79" s="7">
        <v>0</v>
      </c>
      <c r="L79" s="7">
        <v>732.08000000000004</v>
      </c>
      <c r="M79" s="8">
        <v>0.00020000000000000001</v>
      </c>
      <c r="N79" s="8">
        <v>0.0018</v>
      </c>
      <c r="O79" s="8">
        <v>0.00040000000000000002</v>
      </c>
      <c r="P79" s="52"/>
    </row>
    <row r="80" spans="1:16" ht="12.75">
      <c r="A80" s="52"/>
      <c r="B80" s="6" t="s">
        <v>1411</v>
      </c>
      <c r="C80" s="17">
        <v>1157403</v>
      </c>
      <c r="D80" s="18" t="s">
        <v>200</v>
      </c>
      <c r="E80" s="6"/>
      <c r="F80" s="18">
        <v>510706153</v>
      </c>
      <c r="G80" s="6" t="s">
        <v>495</v>
      </c>
      <c r="H80" s="6" t="s">
        <v>100</v>
      </c>
      <c r="I80" s="7">
        <v>50791.529999999999</v>
      </c>
      <c r="J80" s="7">
        <v>1581</v>
      </c>
      <c r="K80" s="7">
        <v>0</v>
      </c>
      <c r="L80" s="7">
        <v>803.00999999999999</v>
      </c>
      <c r="M80" s="8">
        <v>0.00029999999999999997</v>
      </c>
      <c r="N80" s="8">
        <v>0.0019</v>
      </c>
      <c r="O80" s="8">
        <v>0.00050000000000000001</v>
      </c>
      <c r="P80" s="52"/>
    </row>
    <row r="81" spans="1:16" ht="12.75">
      <c r="A81" s="52"/>
      <c r="B81" s="6" t="s">
        <v>1412</v>
      </c>
      <c r="C81" s="17">
        <v>1101534</v>
      </c>
      <c r="D81" s="18" t="s">
        <v>200</v>
      </c>
      <c r="E81" s="6"/>
      <c r="F81" s="18">
        <v>511930125</v>
      </c>
      <c r="G81" s="6" t="s">
        <v>429</v>
      </c>
      <c r="H81" s="6" t="s">
        <v>100</v>
      </c>
      <c r="I81" s="7">
        <v>103193.44</v>
      </c>
      <c r="J81" s="7">
        <v>1844</v>
      </c>
      <c r="K81" s="7">
        <v>0</v>
      </c>
      <c r="L81" s="7">
        <v>1902.8900000000001</v>
      </c>
      <c r="M81" s="8">
        <v>0.00059999999999999995</v>
      </c>
      <c r="N81" s="8">
        <v>0.0045999999999999999</v>
      </c>
      <c r="O81" s="8">
        <v>0.0011999999999999999</v>
      </c>
      <c r="P81" s="52"/>
    </row>
    <row r="82" spans="1:16" ht="12.75">
      <c r="A82" s="52"/>
      <c r="B82" s="6" t="s">
        <v>1413</v>
      </c>
      <c r="C82" s="17">
        <v>1083484</v>
      </c>
      <c r="D82" s="18" t="s">
        <v>200</v>
      </c>
      <c r="E82" s="6"/>
      <c r="F82" s="18">
        <v>520044314</v>
      </c>
      <c r="G82" s="6" t="s">
        <v>429</v>
      </c>
      <c r="H82" s="6" t="s">
        <v>100</v>
      </c>
      <c r="I82" s="7">
        <v>73733.240000000005</v>
      </c>
      <c r="J82" s="7">
        <v>2658</v>
      </c>
      <c r="K82" s="7">
        <v>0</v>
      </c>
      <c r="L82" s="7">
        <v>1959.8299999999999</v>
      </c>
      <c r="M82" s="8">
        <v>0.00040000000000000002</v>
      </c>
      <c r="N82" s="8">
        <v>0.0047999999999999996</v>
      </c>
      <c r="O82" s="8">
        <v>0.0011999999999999999</v>
      </c>
      <c r="P82" s="52"/>
    </row>
    <row r="83" spans="1:16" ht="12.75">
      <c r="A83" s="52"/>
      <c r="B83" s="6" t="s">
        <v>1414</v>
      </c>
      <c r="C83" s="17">
        <v>1083484</v>
      </c>
      <c r="D83" s="18" t="s">
        <v>200</v>
      </c>
      <c r="E83" s="6"/>
      <c r="F83" s="18">
        <v>520044314</v>
      </c>
      <c r="G83" s="6" t="s">
        <v>429</v>
      </c>
      <c r="H83" s="6" t="s">
        <v>100</v>
      </c>
      <c r="I83" s="7">
        <v>7012.0799999999999</v>
      </c>
      <c r="J83" s="7">
        <v>2658</v>
      </c>
      <c r="K83" s="7">
        <v>0</v>
      </c>
      <c r="L83" s="7">
        <v>186.38</v>
      </c>
      <c r="M83" s="8">
        <v>3.7880000000000003E-05</v>
      </c>
      <c r="N83" s="8">
        <v>0.00050000000000000001</v>
      </c>
      <c r="O83" s="8">
        <v>0.00010000000000000001</v>
      </c>
      <c r="P83" s="52"/>
    </row>
    <row r="84" spans="1:16" ht="12.75">
      <c r="A84" s="52"/>
      <c r="B84" s="6" t="s">
        <v>1415</v>
      </c>
      <c r="C84" s="17">
        <v>2590248</v>
      </c>
      <c r="D84" s="18" t="s">
        <v>200</v>
      </c>
      <c r="E84" s="6"/>
      <c r="F84" s="18">
        <v>520036658</v>
      </c>
      <c r="G84" s="6" t="s">
        <v>341</v>
      </c>
      <c r="H84" s="6" t="s">
        <v>100</v>
      </c>
      <c r="I84" s="7">
        <v>100192.44</v>
      </c>
      <c r="J84" s="7">
        <v>127.5</v>
      </c>
      <c r="K84" s="7">
        <v>0</v>
      </c>
      <c r="L84" s="7">
        <v>127.75</v>
      </c>
      <c r="M84" s="8">
        <v>3.1250000000000001E-05</v>
      </c>
      <c r="N84" s="8">
        <v>0.00029999999999999997</v>
      </c>
      <c r="O84" s="8">
        <v>0.00010000000000000001</v>
      </c>
      <c r="P84" s="52"/>
    </row>
    <row r="85" spans="1:16" ht="12.75">
      <c r="A85" s="52"/>
      <c r="B85" s="6" t="s">
        <v>1416</v>
      </c>
      <c r="C85" s="17">
        <v>1100007</v>
      </c>
      <c r="D85" s="18" t="s">
        <v>200</v>
      </c>
      <c r="E85" s="6"/>
      <c r="F85" s="18">
        <v>510216054</v>
      </c>
      <c r="G85" s="6" t="s">
        <v>341</v>
      </c>
      <c r="H85" s="6" t="s">
        <v>100</v>
      </c>
      <c r="I85" s="7">
        <v>6179.4099999999999</v>
      </c>
      <c r="J85" s="7">
        <v>46890</v>
      </c>
      <c r="K85" s="7">
        <v>0</v>
      </c>
      <c r="L85" s="7">
        <v>2897.52</v>
      </c>
      <c r="M85" s="8">
        <v>0.00050000000000000001</v>
      </c>
      <c r="N85" s="8">
        <v>0.0070000000000000001</v>
      </c>
      <c r="O85" s="8">
        <v>0.0018</v>
      </c>
      <c r="P85" s="52"/>
    </row>
    <row r="86" spans="1:16" ht="12.75">
      <c r="A86" s="52"/>
      <c r="B86" s="6" t="s">
        <v>1417</v>
      </c>
      <c r="C86" s="17">
        <v>1082312</v>
      </c>
      <c r="D86" s="18" t="s">
        <v>200</v>
      </c>
      <c r="E86" s="6"/>
      <c r="F86" s="18">
        <v>520036740</v>
      </c>
      <c r="G86" s="6" t="s">
        <v>834</v>
      </c>
      <c r="H86" s="6" t="s">
        <v>100</v>
      </c>
      <c r="I86" s="7">
        <v>3025.3800000000001</v>
      </c>
      <c r="J86" s="7">
        <v>5615</v>
      </c>
      <c r="K86" s="7">
        <v>2.0800000000000001</v>
      </c>
      <c r="L86" s="7">
        <v>171.96000000000001</v>
      </c>
      <c r="M86" s="8">
        <v>0.00010000000000000001</v>
      </c>
      <c r="N86" s="8">
        <v>0.00040000000000000002</v>
      </c>
      <c r="O86" s="8">
        <v>0.00010000000000000001</v>
      </c>
      <c r="P86" s="52"/>
    </row>
    <row r="87" spans="1:16" ht="12.75">
      <c r="A87" s="52"/>
      <c r="B87" s="6" t="s">
        <v>1418</v>
      </c>
      <c r="C87" s="17">
        <v>1087659</v>
      </c>
      <c r="D87" s="18" t="s">
        <v>200</v>
      </c>
      <c r="E87" s="6"/>
      <c r="F87" s="18">
        <v>1146</v>
      </c>
      <c r="G87" s="6" t="s">
        <v>834</v>
      </c>
      <c r="H87" s="6" t="s">
        <v>100</v>
      </c>
      <c r="I87" s="7">
        <v>7232.71</v>
      </c>
      <c r="J87" s="7">
        <v>8112</v>
      </c>
      <c r="K87" s="7">
        <v>0</v>
      </c>
      <c r="L87" s="7">
        <v>586.72000000000003</v>
      </c>
      <c r="M87" s="8">
        <v>0.00010000000000000001</v>
      </c>
      <c r="N87" s="8">
        <v>0.0014</v>
      </c>
      <c r="O87" s="8">
        <v>0.00040000000000000002</v>
      </c>
      <c r="P87" s="52"/>
    </row>
    <row r="88" spans="1:16" ht="12.75">
      <c r="A88" s="52"/>
      <c r="B88" s="6" t="s">
        <v>1419</v>
      </c>
      <c r="C88" s="17">
        <v>1095819</v>
      </c>
      <c r="D88" s="18" t="s">
        <v>200</v>
      </c>
      <c r="E88" s="6"/>
      <c r="F88" s="18">
        <v>512849498</v>
      </c>
      <c r="G88" s="6" t="s">
        <v>834</v>
      </c>
      <c r="H88" s="6" t="s">
        <v>100</v>
      </c>
      <c r="I88" s="7">
        <v>664.26999999999998</v>
      </c>
      <c r="J88" s="7">
        <v>7350</v>
      </c>
      <c r="K88" s="7">
        <v>0</v>
      </c>
      <c r="L88" s="7">
        <v>48.82</v>
      </c>
      <c r="M88" s="8">
        <v>1.5480000000000001E-05</v>
      </c>
      <c r="N88" s="8">
        <v>0.00010000000000000001</v>
      </c>
      <c r="O88" s="8">
        <v>0</v>
      </c>
      <c r="P88" s="52"/>
    </row>
    <row r="89" spans="1:16" ht="12.75">
      <c r="A89" s="52"/>
      <c r="B89" s="6" t="s">
        <v>1420</v>
      </c>
      <c r="C89" s="17">
        <v>1095264</v>
      </c>
      <c r="D89" s="18" t="s">
        <v>200</v>
      </c>
      <c r="E89" s="6"/>
      <c r="F89" s="18">
        <v>511235434</v>
      </c>
      <c r="G89" s="6" t="s">
        <v>654</v>
      </c>
      <c r="H89" s="6" t="s">
        <v>100</v>
      </c>
      <c r="I89" s="7">
        <v>5.1100000000000003</v>
      </c>
      <c r="J89" s="7">
        <v>10000</v>
      </c>
      <c r="K89" s="7">
        <v>0</v>
      </c>
      <c r="L89" s="7">
        <v>0.51000000000000001</v>
      </c>
      <c r="M89" s="8">
        <v>1.1000000000000001E-07</v>
      </c>
      <c r="N89" s="8">
        <v>0</v>
      </c>
      <c r="O89" s="8">
        <v>0</v>
      </c>
      <c r="P89" s="52"/>
    </row>
    <row r="90" spans="1:16" ht="12.75">
      <c r="A90" s="52"/>
      <c r="B90" s="6" t="s">
        <v>1421</v>
      </c>
      <c r="C90" s="17">
        <v>445015</v>
      </c>
      <c r="D90" s="18" t="s">
        <v>200</v>
      </c>
      <c r="E90" s="6"/>
      <c r="F90" s="18">
        <v>520039413</v>
      </c>
      <c r="G90" s="6" t="s">
        <v>669</v>
      </c>
      <c r="H90" s="6" t="s">
        <v>100</v>
      </c>
      <c r="I90" s="7">
        <v>2897.1399999999999</v>
      </c>
      <c r="J90" s="7">
        <v>8350</v>
      </c>
      <c r="K90" s="7">
        <v>1.8799999999999999</v>
      </c>
      <c r="L90" s="7">
        <v>243.78999999999999</v>
      </c>
      <c r="M90" s="8">
        <v>4.5599999999999997E-05</v>
      </c>
      <c r="N90" s="8">
        <v>0.00059999999999999995</v>
      </c>
      <c r="O90" s="8">
        <v>0.00010000000000000001</v>
      </c>
      <c r="P90" s="52"/>
    </row>
    <row r="91" spans="1:16" ht="12.75">
      <c r="A91" s="52"/>
      <c r="B91" s="6" t="s">
        <v>1422</v>
      </c>
      <c r="C91" s="17">
        <v>156018</v>
      </c>
      <c r="D91" s="18" t="s">
        <v>200</v>
      </c>
      <c r="E91" s="6"/>
      <c r="F91" s="18">
        <v>520034620</v>
      </c>
      <c r="G91" s="6" t="s">
        <v>669</v>
      </c>
      <c r="H91" s="6" t="s">
        <v>100</v>
      </c>
      <c r="I91" s="7">
        <v>19641.450000000001</v>
      </c>
      <c r="J91" s="7">
        <v>9484</v>
      </c>
      <c r="K91" s="7">
        <v>9.8200000000000003</v>
      </c>
      <c r="L91" s="7">
        <v>1872.6199999999999</v>
      </c>
      <c r="M91" s="8">
        <v>0.00080000000000000004</v>
      </c>
      <c r="N91" s="8">
        <v>0.0044999999999999997</v>
      </c>
      <c r="O91" s="8">
        <v>0.0011000000000000001</v>
      </c>
      <c r="P91" s="52"/>
    </row>
    <row r="92" spans="1:16" ht="12.75">
      <c r="A92" s="52"/>
      <c r="B92" s="6" t="s">
        <v>1423</v>
      </c>
      <c r="C92" s="17">
        <v>256016</v>
      </c>
      <c r="D92" s="18" t="s">
        <v>200</v>
      </c>
      <c r="E92" s="6"/>
      <c r="F92" s="18">
        <v>520036690</v>
      </c>
      <c r="G92" s="6" t="s">
        <v>669</v>
      </c>
      <c r="H92" s="6" t="s">
        <v>100</v>
      </c>
      <c r="I92" s="7">
        <v>5432.6400000000003</v>
      </c>
      <c r="J92" s="7">
        <v>32080</v>
      </c>
      <c r="K92" s="7">
        <v>0</v>
      </c>
      <c r="L92" s="7">
        <v>1742.79</v>
      </c>
      <c r="M92" s="8">
        <v>0.00029999999999999997</v>
      </c>
      <c r="N92" s="8">
        <v>0.0041999999999999997</v>
      </c>
      <c r="O92" s="8">
        <v>0.0011000000000000001</v>
      </c>
      <c r="P92" s="52"/>
    </row>
    <row r="93" spans="1:16" ht="12.75">
      <c r="A93" s="52"/>
      <c r="B93" s="6" t="s">
        <v>1424</v>
      </c>
      <c r="C93" s="17">
        <v>1082965</v>
      </c>
      <c r="D93" s="18" t="s">
        <v>200</v>
      </c>
      <c r="E93" s="6"/>
      <c r="F93" s="18">
        <v>520044132</v>
      </c>
      <c r="G93" s="6" t="s">
        <v>1425</v>
      </c>
      <c r="H93" s="6" t="s">
        <v>100</v>
      </c>
      <c r="I93" s="7">
        <v>770.79999999999995</v>
      </c>
      <c r="J93" s="7">
        <v>8070</v>
      </c>
      <c r="K93" s="7">
        <v>0</v>
      </c>
      <c r="L93" s="7">
        <v>62.200000000000003</v>
      </c>
      <c r="M93" s="8">
        <v>1.218E-05</v>
      </c>
      <c r="N93" s="8">
        <v>0.00020000000000000001</v>
      </c>
      <c r="O93" s="8">
        <v>0</v>
      </c>
      <c r="P93" s="52"/>
    </row>
    <row r="94" spans="1:16" ht="12.75">
      <c r="A94" s="52"/>
      <c r="B94" s="6" t="s">
        <v>1426</v>
      </c>
      <c r="C94" s="17">
        <v>1082510</v>
      </c>
      <c r="D94" s="18" t="s">
        <v>200</v>
      </c>
      <c r="E94" s="6"/>
      <c r="F94" s="18">
        <v>520038936</v>
      </c>
      <c r="G94" s="6" t="s">
        <v>1425</v>
      </c>
      <c r="H94" s="6" t="s">
        <v>100</v>
      </c>
      <c r="I94" s="7">
        <v>13.01</v>
      </c>
      <c r="J94" s="7">
        <v>2830</v>
      </c>
      <c r="K94" s="7">
        <v>0</v>
      </c>
      <c r="L94" s="7">
        <v>0.37</v>
      </c>
      <c r="M94" s="8">
        <v>2.3E-07</v>
      </c>
      <c r="N94" s="8">
        <v>0</v>
      </c>
      <c r="O94" s="8">
        <v>0</v>
      </c>
      <c r="P94" s="52"/>
    </row>
    <row r="95" spans="1:16" ht="12.75">
      <c r="A95" s="52"/>
      <c r="B95" s="6" t="s">
        <v>1427</v>
      </c>
      <c r="C95" s="17">
        <v>10825100</v>
      </c>
      <c r="D95" s="18" t="s">
        <v>200</v>
      </c>
      <c r="E95" s="6"/>
      <c r="F95" s="18">
        <v>520038936</v>
      </c>
      <c r="G95" s="6" t="s">
        <v>1425</v>
      </c>
      <c r="H95" s="6" t="s">
        <v>100</v>
      </c>
      <c r="I95" s="7">
        <v>21338.310000000001</v>
      </c>
      <c r="J95" s="7">
        <v>2867.1799999999998</v>
      </c>
      <c r="K95" s="7">
        <v>0</v>
      </c>
      <c r="L95" s="7">
        <v>611.80999999999995</v>
      </c>
      <c r="M95" s="8">
        <v>0.00040000000000000002</v>
      </c>
      <c r="N95" s="8">
        <v>0.0015</v>
      </c>
      <c r="O95" s="8">
        <v>0.00040000000000000002</v>
      </c>
      <c r="P95" s="52"/>
    </row>
    <row r="96" spans="1:16" ht="12.75">
      <c r="A96" s="52"/>
      <c r="B96" s="6"/>
      <c r="C96" s="17">
        <v>6120100</v>
      </c>
      <c r="D96" s="18" t="s">
        <v>200</v>
      </c>
      <c r="E96" s="6"/>
      <c r="F96" s="18">
        <v>520020116</v>
      </c>
      <c r="G96" s="6" t="s">
        <v>339</v>
      </c>
      <c r="H96" s="6" t="s">
        <v>100</v>
      </c>
      <c r="I96" s="7">
        <v>9804.0599999999995</v>
      </c>
      <c r="J96" s="7">
        <v>5081.6800000000003</v>
      </c>
      <c r="K96" s="7">
        <v>0</v>
      </c>
      <c r="L96" s="7">
        <v>498.20999999999998</v>
      </c>
      <c r="M96" s="8">
        <v>0.00029999999999999997</v>
      </c>
      <c r="N96" s="8">
        <v>0.0011999999999999999</v>
      </c>
      <c r="O96" s="8">
        <v>0.00029999999999999997</v>
      </c>
      <c r="P96" s="52"/>
    </row>
    <row r="97" spans="1:16" ht="12.75">
      <c r="A97" s="52"/>
      <c r="B97" s="6" t="s">
        <v>1428</v>
      </c>
      <c r="C97" s="17">
        <v>431015</v>
      </c>
      <c r="D97" s="18" t="s">
        <v>200</v>
      </c>
      <c r="E97" s="6"/>
      <c r="F97" s="18">
        <v>520039132</v>
      </c>
      <c r="G97" s="6" t="s">
        <v>339</v>
      </c>
      <c r="H97" s="6" t="s">
        <v>100</v>
      </c>
      <c r="I97" s="7">
        <v>1745.98</v>
      </c>
      <c r="J97" s="7">
        <v>32640</v>
      </c>
      <c r="K97" s="7">
        <v>2.6200000000000001</v>
      </c>
      <c r="L97" s="7">
        <v>572.50999999999999</v>
      </c>
      <c r="M97" s="8">
        <v>0.00020000000000000001</v>
      </c>
      <c r="N97" s="8">
        <v>0.0014</v>
      </c>
      <c r="O97" s="8">
        <v>0.00040000000000000002</v>
      </c>
      <c r="P97" s="52"/>
    </row>
    <row r="98" spans="1:16" ht="12.75">
      <c r="A98" s="52"/>
      <c r="B98" s="6" t="s">
        <v>1429</v>
      </c>
      <c r="C98" s="17">
        <v>612010</v>
      </c>
      <c r="D98" s="18" t="s">
        <v>200</v>
      </c>
      <c r="E98" s="6"/>
      <c r="F98" s="18">
        <v>520020116</v>
      </c>
      <c r="G98" s="6" t="s">
        <v>339</v>
      </c>
      <c r="H98" s="6" t="s">
        <v>100</v>
      </c>
      <c r="I98" s="7">
        <v>17288.599999999999</v>
      </c>
      <c r="J98" s="7">
        <v>5170</v>
      </c>
      <c r="K98" s="7">
        <v>0</v>
      </c>
      <c r="L98" s="7">
        <v>893.82000000000005</v>
      </c>
      <c r="M98" s="8">
        <v>0.00050000000000000001</v>
      </c>
      <c r="N98" s="8">
        <v>0.0022000000000000001</v>
      </c>
      <c r="O98" s="8">
        <v>0.00050000000000000001</v>
      </c>
      <c r="P98" s="52"/>
    </row>
    <row r="99" spans="1:16" ht="12.75">
      <c r="A99" s="52"/>
      <c r="B99" s="6" t="s">
        <v>1430</v>
      </c>
      <c r="C99" s="17">
        <v>613034</v>
      </c>
      <c r="D99" s="18" t="s">
        <v>200</v>
      </c>
      <c r="E99" s="6"/>
      <c r="F99" s="18">
        <v>520017807</v>
      </c>
      <c r="G99" s="6" t="s">
        <v>339</v>
      </c>
      <c r="H99" s="6" t="s">
        <v>100</v>
      </c>
      <c r="I99" s="7">
        <v>702.00999999999999</v>
      </c>
      <c r="J99" s="7">
        <v>80000</v>
      </c>
      <c r="K99" s="7">
        <v>10.9</v>
      </c>
      <c r="L99" s="7">
        <v>572.50999999999999</v>
      </c>
      <c r="M99" s="8">
        <v>0.00010000000000000001</v>
      </c>
      <c r="N99" s="8">
        <v>0.0014</v>
      </c>
      <c r="O99" s="8">
        <v>0.00040000000000000002</v>
      </c>
      <c r="P99" s="52"/>
    </row>
    <row r="100" spans="1:16" ht="12.75">
      <c r="A100" s="52"/>
      <c r="B100" s="6" t="s">
        <v>1431</v>
      </c>
      <c r="C100" s="17">
        <v>1131523</v>
      </c>
      <c r="D100" s="18" t="s">
        <v>200</v>
      </c>
      <c r="E100" s="6"/>
      <c r="F100" s="18">
        <v>512719485</v>
      </c>
      <c r="G100" s="6" t="s">
        <v>339</v>
      </c>
      <c r="H100" s="6" t="s">
        <v>100</v>
      </c>
      <c r="I100" s="7">
        <v>21033.98</v>
      </c>
      <c r="J100" s="7">
        <v>1084</v>
      </c>
      <c r="K100" s="7">
        <v>11.210000000000001</v>
      </c>
      <c r="L100" s="7">
        <v>239.22</v>
      </c>
      <c r="M100" s="8">
        <v>0.00010000000000000001</v>
      </c>
      <c r="N100" s="8">
        <v>0.00059999999999999995</v>
      </c>
      <c r="O100" s="8">
        <v>0.00010000000000000001</v>
      </c>
      <c r="P100" s="52"/>
    </row>
    <row r="101" spans="1:16" ht="12.75">
      <c r="A101" s="52"/>
      <c r="B101" s="6" t="s">
        <v>1432</v>
      </c>
      <c r="C101" s="17">
        <v>1104488</v>
      </c>
      <c r="D101" s="18" t="s">
        <v>200</v>
      </c>
      <c r="E101" s="6"/>
      <c r="F101" s="18">
        <v>513257873</v>
      </c>
      <c r="G101" s="6" t="s">
        <v>339</v>
      </c>
      <c r="H101" s="6" t="s">
        <v>100</v>
      </c>
      <c r="I101" s="7">
        <v>599.39999999999998</v>
      </c>
      <c r="J101" s="7">
        <v>12530</v>
      </c>
      <c r="K101" s="7">
        <v>0</v>
      </c>
      <c r="L101" s="7">
        <v>75.109999999999999</v>
      </c>
      <c r="M101" s="8">
        <v>1.645E-05</v>
      </c>
      <c r="N101" s="8">
        <v>0.00020000000000000001</v>
      </c>
      <c r="O101" s="8">
        <v>0</v>
      </c>
      <c r="P101" s="52"/>
    </row>
    <row r="102" spans="1:16" ht="12.75">
      <c r="A102" s="52"/>
      <c r="B102" s="6" t="s">
        <v>1433</v>
      </c>
      <c r="C102" s="17">
        <v>1140573</v>
      </c>
      <c r="D102" s="18" t="s">
        <v>200</v>
      </c>
      <c r="E102" s="6"/>
      <c r="F102" s="18">
        <v>515327120</v>
      </c>
      <c r="G102" s="6" t="s">
        <v>339</v>
      </c>
      <c r="H102" s="6" t="s">
        <v>100</v>
      </c>
      <c r="I102" s="7">
        <v>260143.92000000001</v>
      </c>
      <c r="J102" s="7">
        <v>226</v>
      </c>
      <c r="K102" s="7">
        <v>12.119999999999999</v>
      </c>
      <c r="L102" s="7">
        <v>600.04999999999995</v>
      </c>
      <c r="M102" s="8">
        <v>0.00040000000000000002</v>
      </c>
      <c r="N102" s="8">
        <v>0.0015</v>
      </c>
      <c r="O102" s="8">
        <v>0.00040000000000000002</v>
      </c>
      <c r="P102" s="52"/>
    </row>
    <row r="103" spans="1:16" ht="12.75">
      <c r="A103" s="52"/>
      <c r="B103" s="6" t="s">
        <v>1434</v>
      </c>
      <c r="C103" s="17">
        <v>1098565</v>
      </c>
      <c r="D103" s="18" t="s">
        <v>200</v>
      </c>
      <c r="E103" s="6"/>
      <c r="F103" s="18">
        <v>513765859</v>
      </c>
      <c r="G103" s="6" t="s">
        <v>339</v>
      </c>
      <c r="H103" s="6" t="s">
        <v>100</v>
      </c>
      <c r="I103" s="7">
        <v>3850.73</v>
      </c>
      <c r="J103" s="7">
        <v>27350</v>
      </c>
      <c r="K103" s="7">
        <v>0</v>
      </c>
      <c r="L103" s="7">
        <v>1053.1700000000001</v>
      </c>
      <c r="M103" s="8">
        <v>0.00029999999999999997</v>
      </c>
      <c r="N103" s="8">
        <v>0.0025999999999999999</v>
      </c>
      <c r="O103" s="8">
        <v>0.00059999999999999995</v>
      </c>
      <c r="P103" s="52"/>
    </row>
    <row r="104" spans="1:16" ht="12.75">
      <c r="A104" s="52"/>
      <c r="B104" s="6" t="s">
        <v>1435</v>
      </c>
      <c r="C104" s="17">
        <v>1098920</v>
      </c>
      <c r="D104" s="18" t="s">
        <v>200</v>
      </c>
      <c r="E104" s="6"/>
      <c r="F104" s="18">
        <v>513821488</v>
      </c>
      <c r="G104" s="6" t="s">
        <v>339</v>
      </c>
      <c r="H104" s="6" t="s">
        <v>100</v>
      </c>
      <c r="I104" s="7">
        <v>123705.44</v>
      </c>
      <c r="J104" s="7">
        <v>2168</v>
      </c>
      <c r="K104" s="7">
        <v>0</v>
      </c>
      <c r="L104" s="7">
        <v>2681.9299999999998</v>
      </c>
      <c r="M104" s="8">
        <v>0.00069999999999999999</v>
      </c>
      <c r="N104" s="8">
        <v>0.0064999999999999997</v>
      </c>
      <c r="O104" s="8">
        <v>0.0016000000000000001</v>
      </c>
      <c r="P104" s="52"/>
    </row>
    <row r="105" spans="1:16" ht="12.75">
      <c r="A105" s="52"/>
      <c r="B105" s="6" t="s">
        <v>1436</v>
      </c>
      <c r="C105" s="17">
        <v>1094044</v>
      </c>
      <c r="D105" s="18" t="s">
        <v>200</v>
      </c>
      <c r="E105" s="6"/>
      <c r="F105" s="18">
        <v>510607328</v>
      </c>
      <c r="G105" s="6" t="s">
        <v>374</v>
      </c>
      <c r="H105" s="6" t="s">
        <v>100</v>
      </c>
      <c r="I105" s="7">
        <v>7034.1599999999999</v>
      </c>
      <c r="J105" s="7">
        <v>6088</v>
      </c>
      <c r="K105" s="7">
        <v>0</v>
      </c>
      <c r="L105" s="7">
        <v>428.24000000000001</v>
      </c>
      <c r="M105" s="8">
        <v>0.00010000000000000001</v>
      </c>
      <c r="N105" s="8">
        <v>0.001</v>
      </c>
      <c r="O105" s="8">
        <v>0.00029999999999999997</v>
      </c>
      <c r="P105" s="52"/>
    </row>
    <row r="106" spans="1:16" ht="12.75">
      <c r="A106" s="52"/>
      <c r="B106" s="6" t="s">
        <v>1437</v>
      </c>
      <c r="C106" s="17">
        <v>1175371</v>
      </c>
      <c r="D106" s="18" t="s">
        <v>200</v>
      </c>
      <c r="E106" s="6"/>
      <c r="F106" s="18">
        <v>1884</v>
      </c>
      <c r="G106" s="6" t="s">
        <v>374</v>
      </c>
      <c r="H106" s="6" t="s">
        <v>100</v>
      </c>
      <c r="I106" s="7">
        <v>1959.6900000000001</v>
      </c>
      <c r="J106" s="7">
        <v>10580</v>
      </c>
      <c r="K106" s="7">
        <v>0</v>
      </c>
      <c r="L106" s="7">
        <v>207.34</v>
      </c>
      <c r="M106" s="8">
        <v>0.00010000000000000001</v>
      </c>
      <c r="N106" s="8">
        <v>0.00050000000000000001</v>
      </c>
      <c r="O106" s="8">
        <v>0.00010000000000000001</v>
      </c>
      <c r="P106" s="52"/>
    </row>
    <row r="107" spans="1:16" ht="12.75">
      <c r="A107" s="52"/>
      <c r="B107" s="6" t="s">
        <v>1438</v>
      </c>
      <c r="C107" s="17">
        <v>126011</v>
      </c>
      <c r="D107" s="18" t="s">
        <v>200</v>
      </c>
      <c r="E107" s="6"/>
      <c r="F107" s="18">
        <v>520033234</v>
      </c>
      <c r="G107" s="6" t="s">
        <v>374</v>
      </c>
      <c r="H107" s="6" t="s">
        <v>100</v>
      </c>
      <c r="I107" s="7">
        <v>31935.529999999999</v>
      </c>
      <c r="J107" s="7">
        <v>2909</v>
      </c>
      <c r="K107" s="7">
        <v>0</v>
      </c>
      <c r="L107" s="7">
        <v>929.00999999999999</v>
      </c>
      <c r="M107" s="8">
        <v>0.00020000000000000001</v>
      </c>
      <c r="N107" s="8">
        <v>0.0023</v>
      </c>
      <c r="O107" s="8">
        <v>0.00059999999999999995</v>
      </c>
      <c r="P107" s="52"/>
    </row>
    <row r="108" spans="1:16" ht="12.75">
      <c r="A108" s="52"/>
      <c r="B108" s="6" t="s">
        <v>1439</v>
      </c>
      <c r="C108" s="17">
        <v>1081686</v>
      </c>
      <c r="D108" s="18" t="s">
        <v>200</v>
      </c>
      <c r="E108" s="6"/>
      <c r="F108" s="18">
        <v>520043720</v>
      </c>
      <c r="G108" s="6" t="s">
        <v>374</v>
      </c>
      <c r="H108" s="6" t="s">
        <v>100</v>
      </c>
      <c r="I108" s="7">
        <v>50975.379999999997</v>
      </c>
      <c r="J108" s="7">
        <v>7315</v>
      </c>
      <c r="K108" s="7">
        <v>0</v>
      </c>
      <c r="L108" s="7">
        <v>3728.8499999999999</v>
      </c>
      <c r="M108" s="8">
        <v>0.00069999999999999999</v>
      </c>
      <c r="N108" s="8">
        <v>0.0089999999999999993</v>
      </c>
      <c r="O108" s="8">
        <v>0.0023</v>
      </c>
      <c r="P108" s="52"/>
    </row>
    <row r="109" spans="1:16" ht="12.75">
      <c r="A109" s="52"/>
      <c r="B109" s="6" t="s">
        <v>1440</v>
      </c>
      <c r="C109" s="17">
        <v>720011</v>
      </c>
      <c r="D109" s="18" t="s">
        <v>200</v>
      </c>
      <c r="E109" s="6"/>
      <c r="F109" s="18">
        <v>520041146</v>
      </c>
      <c r="G109" s="6" t="s">
        <v>570</v>
      </c>
      <c r="H109" s="6" t="s">
        <v>100</v>
      </c>
      <c r="I109" s="7">
        <v>611221.88</v>
      </c>
      <c r="J109" s="7">
        <v>751.70000000000005</v>
      </c>
      <c r="K109" s="7">
        <v>0</v>
      </c>
      <c r="L109" s="7">
        <v>4594.5500000000002</v>
      </c>
      <c r="M109" s="8">
        <v>0.00059999999999999995</v>
      </c>
      <c r="N109" s="8">
        <v>0.011100000000000001</v>
      </c>
      <c r="O109" s="8">
        <v>0.0028</v>
      </c>
      <c r="P109" s="52"/>
    </row>
    <row r="110" spans="1:16" ht="12.75">
      <c r="A110" s="52"/>
      <c r="B110" s="6" t="s">
        <v>1441</v>
      </c>
      <c r="C110" s="17">
        <v>1170877</v>
      </c>
      <c r="D110" s="18" t="s">
        <v>200</v>
      </c>
      <c r="E110" s="6"/>
      <c r="F110" s="18">
        <v>514599943</v>
      </c>
      <c r="G110" s="6" t="s">
        <v>570</v>
      </c>
      <c r="H110" s="6" t="s">
        <v>100</v>
      </c>
      <c r="I110" s="7">
        <v>3416.98</v>
      </c>
      <c r="J110" s="7">
        <v>8820</v>
      </c>
      <c r="K110" s="7">
        <v>0</v>
      </c>
      <c r="L110" s="7">
        <v>301.38</v>
      </c>
      <c r="M110" s="8">
        <v>0.00010000000000000001</v>
      </c>
      <c r="N110" s="8">
        <v>0.00069999999999999999</v>
      </c>
      <c r="O110" s="8">
        <v>0.00020000000000000001</v>
      </c>
      <c r="P110" s="52"/>
    </row>
    <row r="111" spans="1:16" ht="12.75">
      <c r="A111" s="52"/>
      <c r="B111" s="6" t="s">
        <v>1442</v>
      </c>
      <c r="C111" s="17">
        <v>11708770</v>
      </c>
      <c r="D111" s="18" t="s">
        <v>200</v>
      </c>
      <c r="E111" s="6"/>
      <c r="F111" s="18">
        <v>514599943</v>
      </c>
      <c r="G111" s="6" t="s">
        <v>570</v>
      </c>
      <c r="H111" s="6" t="s">
        <v>100</v>
      </c>
      <c r="I111" s="7">
        <v>20420.380000000001</v>
      </c>
      <c r="J111" s="7">
        <v>8358.0300000000007</v>
      </c>
      <c r="K111" s="7">
        <v>0</v>
      </c>
      <c r="L111" s="7">
        <v>1706.74</v>
      </c>
      <c r="M111" s="8">
        <v>0.00059999999999999995</v>
      </c>
      <c r="N111" s="8">
        <v>0.0041000000000000003</v>
      </c>
      <c r="O111" s="8">
        <v>0.001</v>
      </c>
      <c r="P111" s="52"/>
    </row>
    <row r="112" spans="1:16" ht="12.75">
      <c r="A112" s="52"/>
      <c r="B112" s="6" t="s">
        <v>1443</v>
      </c>
      <c r="C112" s="17">
        <v>1168186</v>
      </c>
      <c r="D112" s="18" t="s">
        <v>200</v>
      </c>
      <c r="E112" s="6"/>
      <c r="F112" s="18">
        <v>513893123</v>
      </c>
      <c r="G112" s="6" t="s">
        <v>532</v>
      </c>
      <c r="H112" s="6" t="s">
        <v>100</v>
      </c>
      <c r="I112" s="7">
        <v>768.26999999999998</v>
      </c>
      <c r="J112" s="7">
        <v>72840</v>
      </c>
      <c r="K112" s="7">
        <v>8.4399999999999995</v>
      </c>
      <c r="L112" s="7">
        <v>568.03999999999996</v>
      </c>
      <c r="M112" s="8">
        <v>0.00029999999999999997</v>
      </c>
      <c r="N112" s="8">
        <v>0.0014</v>
      </c>
      <c r="O112" s="8">
        <v>0.00029999999999999997</v>
      </c>
      <c r="P112" s="52"/>
    </row>
    <row r="113" spans="1:16" ht="12.75">
      <c r="A113" s="52"/>
      <c r="B113" s="6" t="s">
        <v>1444</v>
      </c>
      <c r="C113" s="17">
        <v>5010129</v>
      </c>
      <c r="D113" s="18" t="s">
        <v>200</v>
      </c>
      <c r="E113" s="6"/>
      <c r="F113" s="18">
        <v>520039967</v>
      </c>
      <c r="G113" s="6" t="s">
        <v>418</v>
      </c>
      <c r="H113" s="6" t="s">
        <v>100</v>
      </c>
      <c r="I113" s="7">
        <v>19801.43</v>
      </c>
      <c r="J113" s="7">
        <v>18990</v>
      </c>
      <c r="K113" s="7">
        <v>25.789999999999999</v>
      </c>
      <c r="L113" s="7">
        <v>3786.0799999999999</v>
      </c>
      <c r="M113" s="8">
        <v>0.00089999999999999998</v>
      </c>
      <c r="N113" s="8">
        <v>0.0091999999999999998</v>
      </c>
      <c r="O113" s="8">
        <v>0.0023</v>
      </c>
      <c r="P113" s="52"/>
    </row>
    <row r="114" spans="1:16" ht="12.75">
      <c r="A114" s="52"/>
      <c r="B114" s="6" t="s">
        <v>1445</v>
      </c>
      <c r="C114" s="17">
        <v>1168558</v>
      </c>
      <c r="D114" s="18" t="s">
        <v>200</v>
      </c>
      <c r="E114" s="6"/>
      <c r="F114" s="18">
        <v>513618967</v>
      </c>
      <c r="G114" s="6" t="s">
        <v>418</v>
      </c>
      <c r="H114" s="6" t="s">
        <v>100</v>
      </c>
      <c r="I114" s="7">
        <v>178128.06</v>
      </c>
      <c r="J114" s="7">
        <v>850</v>
      </c>
      <c r="K114" s="7">
        <v>0</v>
      </c>
      <c r="L114" s="7">
        <v>1514.0899999999999</v>
      </c>
      <c r="M114" s="8">
        <v>0.0012999999999999999</v>
      </c>
      <c r="N114" s="8">
        <v>0.0037000000000000002</v>
      </c>
      <c r="O114" s="8">
        <v>0.00089999999999999998</v>
      </c>
      <c r="P114" s="52"/>
    </row>
    <row r="115" spans="1:16" ht="12.75">
      <c r="A115" s="52"/>
      <c r="B115" s="6" t="s">
        <v>1446</v>
      </c>
      <c r="C115" s="17">
        <v>1087022</v>
      </c>
      <c r="D115" s="18" t="s">
        <v>200</v>
      </c>
      <c r="E115" s="6"/>
      <c r="F115" s="18">
        <v>512157603</v>
      </c>
      <c r="G115" s="6" t="s">
        <v>418</v>
      </c>
      <c r="H115" s="6" t="s">
        <v>100</v>
      </c>
      <c r="I115" s="7">
        <v>5872.4099999999999</v>
      </c>
      <c r="J115" s="7">
        <v>51260</v>
      </c>
      <c r="K115" s="7">
        <v>0</v>
      </c>
      <c r="L115" s="7">
        <v>3010.1999999999998</v>
      </c>
      <c r="M115" s="8">
        <v>0.00040000000000000002</v>
      </c>
      <c r="N115" s="8">
        <v>0.0073000000000000001</v>
      </c>
      <c r="O115" s="8">
        <v>0.0018</v>
      </c>
      <c r="P115" s="52"/>
    </row>
    <row r="116" spans="1:16" ht="12.75">
      <c r="A116" s="52"/>
      <c r="B116" s="6" t="s">
        <v>1447</v>
      </c>
      <c r="C116" s="17">
        <v>1175488</v>
      </c>
      <c r="D116" s="18" t="s">
        <v>200</v>
      </c>
      <c r="E116" s="6"/>
      <c r="F116" s="18">
        <v>514211457</v>
      </c>
      <c r="G116" s="6" t="s">
        <v>418</v>
      </c>
      <c r="H116" s="6" t="s">
        <v>100</v>
      </c>
      <c r="I116" s="7">
        <v>14467.02</v>
      </c>
      <c r="J116" s="7">
        <v>7477</v>
      </c>
      <c r="K116" s="7">
        <v>0</v>
      </c>
      <c r="L116" s="7">
        <v>1081.7000000000001</v>
      </c>
      <c r="M116" s="8">
        <v>0.00029999999999999997</v>
      </c>
      <c r="N116" s="8">
        <v>0.0025999999999999999</v>
      </c>
      <c r="O116" s="8">
        <v>0.00069999999999999999</v>
      </c>
      <c r="P116" s="52"/>
    </row>
    <row r="117" spans="1:16" ht="12.75">
      <c r="A117" s="52"/>
      <c r="B117" s="6" t="s">
        <v>1448</v>
      </c>
      <c r="C117" s="17">
        <v>11754880</v>
      </c>
      <c r="D117" s="18" t="s">
        <v>200</v>
      </c>
      <c r="E117" s="6"/>
      <c r="F117" s="18">
        <v>514211457</v>
      </c>
      <c r="G117" s="6" t="s">
        <v>418</v>
      </c>
      <c r="H117" s="6" t="s">
        <v>100</v>
      </c>
      <c r="I117" s="7">
        <v>18823.91</v>
      </c>
      <c r="J117" s="7">
        <v>7117.3500000000004</v>
      </c>
      <c r="K117" s="7">
        <v>0</v>
      </c>
      <c r="L117" s="7">
        <v>1339.76</v>
      </c>
      <c r="M117" s="8">
        <v>0.00040000000000000002</v>
      </c>
      <c r="N117" s="8">
        <v>0.0032000000000000002</v>
      </c>
      <c r="O117" s="8">
        <v>0.00080000000000000004</v>
      </c>
      <c r="P117" s="52"/>
    </row>
    <row r="118" spans="1:16" ht="12.75">
      <c r="A118" s="52"/>
      <c r="B118" s="13" t="s">
        <v>1449</v>
      </c>
      <c r="C118" s="14"/>
      <c r="D118" s="21"/>
      <c r="E118" s="13"/>
      <c r="F118" s="13"/>
      <c r="G118" s="13"/>
      <c r="H118" s="13"/>
      <c r="I118" s="15">
        <v>4390915.7699999996</v>
      </c>
      <c r="L118" s="15">
        <v>49699.82</v>
      </c>
      <c r="N118" s="16">
        <v>0.1206</v>
      </c>
      <c r="O118" s="16">
        <v>0.0304</v>
      </c>
      <c r="P118" s="52"/>
    </row>
    <row r="119" spans="1:16" ht="12.75">
      <c r="A119" s="52"/>
      <c r="B119" s="6" t="s">
        <v>1450</v>
      </c>
      <c r="C119" s="17">
        <v>726018</v>
      </c>
      <c r="D119" s="18" t="s">
        <v>200</v>
      </c>
      <c r="E119" s="6"/>
      <c r="F119" s="18">
        <v>520025636</v>
      </c>
      <c r="G119" s="6" t="s">
        <v>297</v>
      </c>
      <c r="H119" s="6" t="s">
        <v>100</v>
      </c>
      <c r="I119" s="7">
        <v>10543.57</v>
      </c>
      <c r="J119" s="7">
        <v>1410</v>
      </c>
      <c r="K119" s="7">
        <v>0</v>
      </c>
      <c r="L119" s="7">
        <v>148.66</v>
      </c>
      <c r="M119" s="8">
        <v>0.00010000000000000001</v>
      </c>
      <c r="N119" s="8">
        <v>0.00040000000000000002</v>
      </c>
      <c r="O119" s="8">
        <v>0.00010000000000000001</v>
      </c>
      <c r="P119" s="52"/>
    </row>
    <row r="120" spans="1:16" ht="12.75">
      <c r="A120" s="52"/>
      <c r="B120" s="6" t="s">
        <v>1451</v>
      </c>
      <c r="C120" s="17">
        <v>209015</v>
      </c>
      <c r="D120" s="18" t="s">
        <v>200</v>
      </c>
      <c r="E120" s="6"/>
      <c r="F120" s="18">
        <v>520030677</v>
      </c>
      <c r="G120" s="6" t="s">
        <v>447</v>
      </c>
      <c r="H120" s="6" t="s">
        <v>100</v>
      </c>
      <c r="I120" s="7">
        <v>7420.1199999999999</v>
      </c>
      <c r="J120" s="7">
        <v>2700</v>
      </c>
      <c r="K120" s="7">
        <v>0</v>
      </c>
      <c r="L120" s="7">
        <v>200.34</v>
      </c>
      <c r="M120" s="8">
        <v>0.00040000000000000002</v>
      </c>
      <c r="N120" s="8">
        <v>0.00050000000000000001</v>
      </c>
      <c r="O120" s="8">
        <v>0.00010000000000000001</v>
      </c>
      <c r="P120" s="52"/>
    </row>
    <row r="121" spans="1:16" ht="12.75">
      <c r="A121" s="52"/>
      <c r="B121" s="6" t="s">
        <v>1452</v>
      </c>
      <c r="C121" s="17">
        <v>1171669</v>
      </c>
      <c r="D121" s="18" t="s">
        <v>200</v>
      </c>
      <c r="E121" s="6"/>
      <c r="F121" s="18">
        <v>515546224</v>
      </c>
      <c r="G121" s="6" t="s">
        <v>453</v>
      </c>
      <c r="H121" s="6" t="s">
        <v>100</v>
      </c>
      <c r="I121" s="7">
        <v>10973.110000000001</v>
      </c>
      <c r="J121" s="7">
        <v>1790</v>
      </c>
      <c r="K121" s="7">
        <v>0</v>
      </c>
      <c r="L121" s="7">
        <v>196.41999999999999</v>
      </c>
      <c r="M121" s="8">
        <v>0.00050000000000000001</v>
      </c>
      <c r="N121" s="8">
        <v>0.00050000000000000001</v>
      </c>
      <c r="O121" s="8">
        <v>0.00010000000000000001</v>
      </c>
      <c r="P121" s="52"/>
    </row>
    <row r="122" spans="1:16" ht="12.75">
      <c r="A122" s="52"/>
      <c r="B122" s="6" t="s">
        <v>1453</v>
      </c>
      <c r="C122" s="17">
        <v>1094283</v>
      </c>
      <c r="D122" s="18" t="s">
        <v>200</v>
      </c>
      <c r="E122" s="6"/>
      <c r="F122" s="18">
        <v>511786378</v>
      </c>
      <c r="G122" s="6" t="s">
        <v>453</v>
      </c>
      <c r="H122" s="6" t="s">
        <v>100</v>
      </c>
      <c r="I122" s="7">
        <v>2332.5799999999999</v>
      </c>
      <c r="J122" s="7">
        <v>4096</v>
      </c>
      <c r="K122" s="7">
        <v>0</v>
      </c>
      <c r="L122" s="7">
        <v>95.540000000000006</v>
      </c>
      <c r="M122" s="8">
        <v>0.00020000000000000001</v>
      </c>
      <c r="N122" s="8">
        <v>0.00020000000000000001</v>
      </c>
      <c r="O122" s="8">
        <v>0.00010000000000000001</v>
      </c>
      <c r="P122" s="52"/>
    </row>
    <row r="123" spans="1:16" ht="12.75">
      <c r="A123" s="52"/>
      <c r="B123" s="6" t="s">
        <v>1454</v>
      </c>
      <c r="C123" s="17">
        <v>1147487</v>
      </c>
      <c r="D123" s="18" t="s">
        <v>200</v>
      </c>
      <c r="E123" s="6"/>
      <c r="F123" s="18">
        <v>515809499</v>
      </c>
      <c r="G123" s="6" t="s">
        <v>453</v>
      </c>
      <c r="H123" s="6" t="s">
        <v>100</v>
      </c>
      <c r="I123" s="7">
        <v>0.01</v>
      </c>
      <c r="J123" s="7">
        <v>41710</v>
      </c>
      <c r="K123" s="7">
        <v>0</v>
      </c>
      <c r="L123" s="7">
        <v>0</v>
      </c>
      <c r="M123" s="8">
        <v>0</v>
      </c>
      <c r="N123" s="8">
        <v>0</v>
      </c>
      <c r="O123" s="8">
        <v>0</v>
      </c>
      <c r="P123" s="52"/>
    </row>
    <row r="124" spans="1:16" ht="12.75">
      <c r="A124" s="52"/>
      <c r="B124" s="6" t="s">
        <v>1455</v>
      </c>
      <c r="C124" s="17">
        <v>770016</v>
      </c>
      <c r="D124" s="18" t="s">
        <v>200</v>
      </c>
      <c r="E124" s="6"/>
      <c r="F124" s="18">
        <v>520031345</v>
      </c>
      <c r="G124" s="6" t="s">
        <v>453</v>
      </c>
      <c r="H124" s="6" t="s">
        <v>100</v>
      </c>
      <c r="I124" s="7">
        <v>111753.57000000001</v>
      </c>
      <c r="J124" s="7">
        <v>147.80000000000001</v>
      </c>
      <c r="K124" s="7">
        <v>0</v>
      </c>
      <c r="L124" s="7">
        <v>165.16999999999999</v>
      </c>
      <c r="M124" s="8">
        <v>0.00089999999999999998</v>
      </c>
      <c r="N124" s="8">
        <v>0.00040000000000000002</v>
      </c>
      <c r="O124" s="8">
        <v>0.00010000000000000001</v>
      </c>
      <c r="P124" s="52"/>
    </row>
    <row r="125" spans="1:16" ht="12.75">
      <c r="A125" s="52"/>
      <c r="B125" s="6" t="s">
        <v>1456</v>
      </c>
      <c r="C125" s="17">
        <v>371013</v>
      </c>
      <c r="D125" s="18" t="s">
        <v>200</v>
      </c>
      <c r="E125" s="6"/>
      <c r="F125" s="18">
        <v>520038225</v>
      </c>
      <c r="G125" s="6" t="s">
        <v>453</v>
      </c>
      <c r="H125" s="6" t="s">
        <v>100</v>
      </c>
      <c r="I125" s="7">
        <v>1366.1800000000001</v>
      </c>
      <c r="J125" s="7">
        <v>3773</v>
      </c>
      <c r="K125" s="7">
        <v>8.2100000000000009</v>
      </c>
      <c r="L125" s="7">
        <v>59.759999999999998</v>
      </c>
      <c r="M125" s="8">
        <v>0.00010000000000000001</v>
      </c>
      <c r="N125" s="8">
        <v>0.00010000000000000001</v>
      </c>
      <c r="O125" s="8">
        <v>0</v>
      </c>
      <c r="P125" s="52"/>
    </row>
    <row r="126" spans="1:16" ht="12.75">
      <c r="A126" s="52"/>
      <c r="B126" s="6" t="s">
        <v>1457</v>
      </c>
      <c r="C126" s="17">
        <v>10828580</v>
      </c>
      <c r="D126" s="18" t="s">
        <v>200</v>
      </c>
      <c r="E126" s="6"/>
      <c r="F126" s="18">
        <v>520043209</v>
      </c>
      <c r="G126" s="6" t="s">
        <v>453</v>
      </c>
      <c r="H126" s="6" t="s">
        <v>100</v>
      </c>
      <c r="I126" s="7">
        <v>4549.6499999999996</v>
      </c>
      <c r="J126" s="7">
        <v>5945.79</v>
      </c>
      <c r="K126" s="7">
        <v>0</v>
      </c>
      <c r="L126" s="7">
        <v>270.50999999999999</v>
      </c>
      <c r="M126" s="8">
        <v>0.00029999999999999997</v>
      </c>
      <c r="N126" s="8">
        <v>0.00069999999999999999</v>
      </c>
      <c r="O126" s="8">
        <v>0.00020000000000000001</v>
      </c>
      <c r="P126" s="52"/>
    </row>
    <row r="127" spans="1:16" ht="12.75">
      <c r="A127" s="52"/>
      <c r="B127" s="6" t="s">
        <v>1458</v>
      </c>
      <c r="C127" s="17">
        <v>1082858</v>
      </c>
      <c r="D127" s="18" t="s">
        <v>200</v>
      </c>
      <c r="E127" s="6"/>
      <c r="F127" s="18">
        <v>520043209</v>
      </c>
      <c r="G127" s="6" t="s">
        <v>453</v>
      </c>
      <c r="H127" s="6" t="s">
        <v>100</v>
      </c>
      <c r="I127" s="7">
        <v>3075.3499999999999</v>
      </c>
      <c r="J127" s="7">
        <v>5966</v>
      </c>
      <c r="K127" s="7">
        <v>10.98</v>
      </c>
      <c r="L127" s="7">
        <v>194.46000000000001</v>
      </c>
      <c r="M127" s="8">
        <v>0.00020000000000000001</v>
      </c>
      <c r="N127" s="8">
        <v>0.00050000000000000001</v>
      </c>
      <c r="O127" s="8">
        <v>0.00010000000000000001</v>
      </c>
      <c r="P127" s="52"/>
    </row>
    <row r="128" spans="1:16" ht="12.75">
      <c r="A128" s="52"/>
      <c r="B128" s="6" t="s">
        <v>1459</v>
      </c>
      <c r="C128" s="17">
        <v>1104785</v>
      </c>
      <c r="D128" s="18" t="s">
        <v>200</v>
      </c>
      <c r="E128" s="6"/>
      <c r="F128" s="18">
        <v>512398017</v>
      </c>
      <c r="G128" s="6" t="s">
        <v>453</v>
      </c>
      <c r="H128" s="6" t="s">
        <v>100</v>
      </c>
      <c r="I128" s="7">
        <v>9037.2999999999993</v>
      </c>
      <c r="J128" s="7">
        <v>612.39999999999998</v>
      </c>
      <c r="K128" s="7">
        <v>0</v>
      </c>
      <c r="L128" s="7">
        <v>55.340000000000003</v>
      </c>
      <c r="M128" s="8">
        <v>0.00059999999999999995</v>
      </c>
      <c r="N128" s="8">
        <v>0.00010000000000000001</v>
      </c>
      <c r="O128" s="8">
        <v>0</v>
      </c>
      <c r="P128" s="52"/>
    </row>
    <row r="129" spans="1:16" ht="12.75">
      <c r="A129" s="52"/>
      <c r="B129" s="6" t="s">
        <v>1460</v>
      </c>
      <c r="C129" s="17">
        <v>1129444</v>
      </c>
      <c r="D129" s="18" t="s">
        <v>200</v>
      </c>
      <c r="E129" s="6"/>
      <c r="F129" s="18">
        <v>513660373</v>
      </c>
      <c r="G129" s="6" t="s">
        <v>453</v>
      </c>
      <c r="H129" s="6" t="s">
        <v>100</v>
      </c>
      <c r="I129" s="7">
        <v>27797.669999999998</v>
      </c>
      <c r="J129" s="7">
        <v>1450</v>
      </c>
      <c r="K129" s="7">
        <v>7.7199999999999998</v>
      </c>
      <c r="L129" s="7">
        <v>410.79000000000002</v>
      </c>
      <c r="M129" s="8">
        <v>0.00069999999999999999</v>
      </c>
      <c r="N129" s="8">
        <v>0.001</v>
      </c>
      <c r="O129" s="8">
        <v>0.00029999999999999997</v>
      </c>
      <c r="P129" s="52"/>
    </row>
    <row r="130" spans="1:16" ht="12.75">
      <c r="A130" s="52"/>
      <c r="B130" s="6" t="s">
        <v>1461</v>
      </c>
      <c r="C130" s="17">
        <v>288019</v>
      </c>
      <c r="D130" s="18" t="s">
        <v>200</v>
      </c>
      <c r="E130" s="6"/>
      <c r="F130" s="18">
        <v>520037425</v>
      </c>
      <c r="G130" s="6" t="s">
        <v>453</v>
      </c>
      <c r="H130" s="6" t="s">
        <v>100</v>
      </c>
      <c r="I130" s="7">
        <v>2660.5100000000002</v>
      </c>
      <c r="J130" s="7">
        <v>16250</v>
      </c>
      <c r="K130" s="7">
        <v>0</v>
      </c>
      <c r="L130" s="7">
        <v>432.32999999999998</v>
      </c>
      <c r="M130" s="8">
        <v>0.00020000000000000001</v>
      </c>
      <c r="N130" s="8">
        <v>0.001</v>
      </c>
      <c r="O130" s="8">
        <v>0.00029999999999999997</v>
      </c>
      <c r="P130" s="52"/>
    </row>
    <row r="131" spans="1:16" ht="12.75">
      <c r="A131" s="52"/>
      <c r="B131" s="6" t="s">
        <v>1462</v>
      </c>
      <c r="C131" s="17">
        <v>1175496</v>
      </c>
      <c r="D131" s="18" t="s">
        <v>200</v>
      </c>
      <c r="E131" s="6"/>
      <c r="F131" s="18">
        <v>516292992</v>
      </c>
      <c r="G131" s="6" t="s">
        <v>453</v>
      </c>
      <c r="H131" s="6" t="s">
        <v>100</v>
      </c>
      <c r="I131" s="7">
        <v>6996.2799999999997</v>
      </c>
      <c r="J131" s="7">
        <v>1897</v>
      </c>
      <c r="K131" s="7">
        <v>0</v>
      </c>
      <c r="L131" s="7">
        <v>132.72</v>
      </c>
      <c r="M131" s="8">
        <v>0.00050000000000000001</v>
      </c>
      <c r="N131" s="8">
        <v>0.00029999999999999997</v>
      </c>
      <c r="O131" s="8">
        <v>0.00010000000000000001</v>
      </c>
      <c r="P131" s="52"/>
    </row>
    <row r="132" spans="1:16" ht="12.75">
      <c r="A132" s="52"/>
      <c r="B132" s="6" t="s">
        <v>1463</v>
      </c>
      <c r="C132" s="17">
        <v>11035060</v>
      </c>
      <c r="D132" s="18" t="s">
        <v>200</v>
      </c>
      <c r="E132" s="6"/>
      <c r="F132" s="18">
        <v>511068256</v>
      </c>
      <c r="G132" s="6" t="s">
        <v>326</v>
      </c>
      <c r="H132" s="6" t="s">
        <v>100</v>
      </c>
      <c r="I132" s="7">
        <v>6334.9899999999998</v>
      </c>
      <c r="J132" s="7">
        <v>3647.5300000000002</v>
      </c>
      <c r="K132" s="7">
        <v>0</v>
      </c>
      <c r="L132" s="7">
        <v>231.06999999999999</v>
      </c>
      <c r="M132" s="8">
        <v>0.00040000000000000002</v>
      </c>
      <c r="N132" s="8">
        <v>0.00059999999999999995</v>
      </c>
      <c r="O132" s="8">
        <v>0.00010000000000000001</v>
      </c>
      <c r="P132" s="52"/>
    </row>
    <row r="133" spans="1:16" ht="12.75">
      <c r="A133" s="52"/>
      <c r="B133" s="6" t="s">
        <v>1464</v>
      </c>
      <c r="C133" s="17">
        <v>1176114</v>
      </c>
      <c r="D133" s="18" t="s">
        <v>200</v>
      </c>
      <c r="E133" s="6"/>
      <c r="F133" s="18">
        <v>513764399</v>
      </c>
      <c r="G133" s="6" t="s">
        <v>326</v>
      </c>
      <c r="H133" s="6" t="s">
        <v>100</v>
      </c>
      <c r="I133" s="7">
        <v>14729.84</v>
      </c>
      <c r="J133" s="7">
        <v>2210</v>
      </c>
      <c r="K133" s="7">
        <v>3.3199999999999998</v>
      </c>
      <c r="L133" s="7">
        <v>328.85000000000002</v>
      </c>
      <c r="M133" s="8">
        <v>0.00069999999999999999</v>
      </c>
      <c r="N133" s="8">
        <v>0.00080000000000000004</v>
      </c>
      <c r="O133" s="8">
        <v>0.00020000000000000001</v>
      </c>
      <c r="P133" s="52"/>
    </row>
    <row r="134" spans="1:16" ht="12.75">
      <c r="A134" s="52"/>
      <c r="B134" s="6" t="s">
        <v>1465</v>
      </c>
      <c r="C134" s="17">
        <v>1156280</v>
      </c>
      <c r="D134" s="18" t="s">
        <v>200</v>
      </c>
      <c r="E134" s="6"/>
      <c r="F134" s="18">
        <v>510095987</v>
      </c>
      <c r="G134" s="6" t="s">
        <v>326</v>
      </c>
      <c r="H134" s="6" t="s">
        <v>100</v>
      </c>
      <c r="I134" s="7">
        <v>51891.900000000001</v>
      </c>
      <c r="J134" s="7">
        <v>452.30000000000001</v>
      </c>
      <c r="K134" s="7">
        <v>0</v>
      </c>
      <c r="L134" s="7">
        <v>234.71000000000001</v>
      </c>
      <c r="M134" s="8">
        <v>0.00069999999999999999</v>
      </c>
      <c r="N134" s="8">
        <v>0.00059999999999999995</v>
      </c>
      <c r="O134" s="8">
        <v>0.00010000000000000001</v>
      </c>
      <c r="P134" s="52"/>
    </row>
    <row r="135" spans="1:16" ht="12.75">
      <c r="A135" s="52"/>
      <c r="B135" s="6" t="s">
        <v>1466</v>
      </c>
      <c r="C135" s="17">
        <v>1141316</v>
      </c>
      <c r="D135" s="18" t="s">
        <v>200</v>
      </c>
      <c r="E135" s="6"/>
      <c r="F135" s="18">
        <v>513342444</v>
      </c>
      <c r="G135" s="6" t="s">
        <v>326</v>
      </c>
      <c r="H135" s="6" t="s">
        <v>100</v>
      </c>
      <c r="I135" s="7">
        <v>99769.539999999994</v>
      </c>
      <c r="J135" s="7">
        <v>92.700000000000003</v>
      </c>
      <c r="K135" s="7">
        <v>0</v>
      </c>
      <c r="L135" s="7">
        <v>92.489999999999995</v>
      </c>
      <c r="M135" s="8">
        <v>0.00080000000000000004</v>
      </c>
      <c r="N135" s="8">
        <v>0.00020000000000000001</v>
      </c>
      <c r="O135" s="8">
        <v>0.00010000000000000001</v>
      </c>
      <c r="P135" s="52"/>
    </row>
    <row r="136" spans="1:16" ht="12.75">
      <c r="A136" s="52"/>
      <c r="B136" s="6" t="s">
        <v>1467</v>
      </c>
      <c r="C136" s="17">
        <v>1142587</v>
      </c>
      <c r="D136" s="18" t="s">
        <v>200</v>
      </c>
      <c r="E136" s="6"/>
      <c r="F136" s="18">
        <v>512466723</v>
      </c>
      <c r="G136" s="6" t="s">
        <v>326</v>
      </c>
      <c r="H136" s="6" t="s">
        <v>100</v>
      </c>
      <c r="I136" s="7">
        <v>50345.660000000003</v>
      </c>
      <c r="J136" s="7">
        <v>406.89999999999998</v>
      </c>
      <c r="K136" s="7">
        <v>0</v>
      </c>
      <c r="L136" s="7">
        <v>204.86000000000001</v>
      </c>
      <c r="M136" s="8">
        <v>0.00059999999999999995</v>
      </c>
      <c r="N136" s="8">
        <v>0.00050000000000000001</v>
      </c>
      <c r="O136" s="8">
        <v>0.00010000000000000001</v>
      </c>
      <c r="P136" s="52"/>
    </row>
    <row r="137" spans="1:16" ht="12.75">
      <c r="A137" s="52"/>
      <c r="B137" s="6" t="s">
        <v>1468</v>
      </c>
      <c r="C137" s="17">
        <v>543017</v>
      </c>
      <c r="D137" s="18" t="s">
        <v>200</v>
      </c>
      <c r="E137" s="6"/>
      <c r="F137" s="18">
        <v>520040700</v>
      </c>
      <c r="G137" s="6" t="s">
        <v>326</v>
      </c>
      <c r="H137" s="6" t="s">
        <v>100</v>
      </c>
      <c r="I137" s="7">
        <v>14282.06</v>
      </c>
      <c r="J137" s="7">
        <v>786.70000000000005</v>
      </c>
      <c r="K137" s="7">
        <v>0</v>
      </c>
      <c r="L137" s="7">
        <v>112.36</v>
      </c>
      <c r="M137" s="8">
        <v>0.00089999999999999998</v>
      </c>
      <c r="N137" s="8">
        <v>0.00029999999999999997</v>
      </c>
      <c r="O137" s="8">
        <v>0.00010000000000000001</v>
      </c>
      <c r="P137" s="52"/>
    </row>
    <row r="138" spans="1:16" ht="12.75">
      <c r="A138" s="52"/>
      <c r="B138" s="6" t="s">
        <v>1469</v>
      </c>
      <c r="C138" s="17">
        <v>1095785</v>
      </c>
      <c r="D138" s="18" t="s">
        <v>200</v>
      </c>
      <c r="E138" s="6"/>
      <c r="F138" s="18">
        <v>511687568</v>
      </c>
      <c r="G138" s="6" t="s">
        <v>326</v>
      </c>
      <c r="H138" s="6" t="s">
        <v>100</v>
      </c>
      <c r="I138" s="7">
        <v>443.94999999999999</v>
      </c>
      <c r="J138" s="7">
        <v>1170</v>
      </c>
      <c r="K138" s="7">
        <v>0.089999999999999997</v>
      </c>
      <c r="L138" s="7">
        <v>5.29</v>
      </c>
      <c r="M138" s="8">
        <v>3.1279999999999999E-05</v>
      </c>
      <c r="N138" s="8">
        <v>0</v>
      </c>
      <c r="O138" s="8">
        <v>0</v>
      </c>
      <c r="P138" s="52"/>
    </row>
    <row r="139" spans="1:16" ht="12.75">
      <c r="A139" s="52"/>
      <c r="B139" s="6" t="s">
        <v>1470</v>
      </c>
      <c r="C139" s="17">
        <v>1138379</v>
      </c>
      <c r="D139" s="18" t="s">
        <v>200</v>
      </c>
      <c r="E139" s="6"/>
      <c r="F139" s="18">
        <v>515158665</v>
      </c>
      <c r="G139" s="6" t="s">
        <v>326</v>
      </c>
      <c r="H139" s="6" t="s">
        <v>100</v>
      </c>
      <c r="I139" s="7">
        <v>7986.1499999999996</v>
      </c>
      <c r="J139" s="7">
        <v>2117</v>
      </c>
      <c r="K139" s="7">
        <v>0</v>
      </c>
      <c r="L139" s="7">
        <v>169.06999999999999</v>
      </c>
      <c r="M139" s="8">
        <v>0.00080000000000000004</v>
      </c>
      <c r="N139" s="8">
        <v>0.00040000000000000002</v>
      </c>
      <c r="O139" s="8">
        <v>0.00010000000000000001</v>
      </c>
      <c r="P139" s="52"/>
    </row>
    <row r="140" spans="1:16" ht="12.75">
      <c r="A140" s="52"/>
      <c r="B140" s="6" t="s">
        <v>1471</v>
      </c>
      <c r="C140" s="17">
        <v>11383790</v>
      </c>
      <c r="D140" s="18" t="s">
        <v>200</v>
      </c>
      <c r="E140" s="6"/>
      <c r="F140" s="18">
        <v>515158665</v>
      </c>
      <c r="G140" s="6" t="s">
        <v>326</v>
      </c>
      <c r="H140" s="6" t="s">
        <v>100</v>
      </c>
      <c r="I140" s="7">
        <v>1563.2000000000001</v>
      </c>
      <c r="J140" s="7">
        <v>2001.1900000000001</v>
      </c>
      <c r="K140" s="7">
        <v>0</v>
      </c>
      <c r="L140" s="7">
        <v>31.280000000000001</v>
      </c>
      <c r="M140" s="8">
        <v>0.00020000000000000001</v>
      </c>
      <c r="N140" s="8">
        <v>0.00010000000000000001</v>
      </c>
      <c r="O140" s="8">
        <v>0</v>
      </c>
      <c r="P140" s="52"/>
    </row>
    <row r="141" spans="1:16" ht="12.75">
      <c r="A141" s="52"/>
      <c r="B141" s="6" t="s">
        <v>1472</v>
      </c>
      <c r="C141" s="17">
        <v>1081074</v>
      </c>
      <c r="D141" s="18" t="s">
        <v>200</v>
      </c>
      <c r="E141" s="6"/>
      <c r="F141" s="18">
        <v>520042763</v>
      </c>
      <c r="G141" s="6" t="s">
        <v>657</v>
      </c>
      <c r="H141" s="6" t="s">
        <v>100</v>
      </c>
      <c r="I141" s="7">
        <v>17093.130000000001</v>
      </c>
      <c r="J141" s="7">
        <v>11470</v>
      </c>
      <c r="K141" s="7">
        <v>0</v>
      </c>
      <c r="L141" s="7">
        <v>1960.5799999999999</v>
      </c>
      <c r="M141" s="8">
        <v>0.0011000000000000001</v>
      </c>
      <c r="N141" s="8">
        <v>0.0047999999999999996</v>
      </c>
      <c r="O141" s="8">
        <v>0.0011999999999999999</v>
      </c>
      <c r="P141" s="52"/>
    </row>
    <row r="142" spans="1:16" ht="12.75">
      <c r="A142" s="52"/>
      <c r="B142" s="6" t="s">
        <v>1473</v>
      </c>
      <c r="C142" s="17">
        <v>10810740</v>
      </c>
      <c r="D142" s="18" t="s">
        <v>200</v>
      </c>
      <c r="E142" s="6"/>
      <c r="F142" s="18">
        <v>520042763</v>
      </c>
      <c r="G142" s="6" t="s">
        <v>657</v>
      </c>
      <c r="H142" s="6" t="s">
        <v>100</v>
      </c>
      <c r="I142" s="7">
        <v>2961.0799999999999</v>
      </c>
      <c r="J142" s="7">
        <v>11364.59</v>
      </c>
      <c r="K142" s="7">
        <v>0</v>
      </c>
      <c r="L142" s="7">
        <v>336.50999999999999</v>
      </c>
      <c r="M142" s="8">
        <v>0.00020000000000000001</v>
      </c>
      <c r="N142" s="8">
        <v>0.00080000000000000004</v>
      </c>
      <c r="O142" s="8">
        <v>0.00020000000000000001</v>
      </c>
      <c r="P142" s="52"/>
    </row>
    <row r="143" spans="1:16" ht="12.75">
      <c r="A143" s="52"/>
      <c r="B143" s="6" t="s">
        <v>1474</v>
      </c>
      <c r="C143" s="17">
        <v>1080985</v>
      </c>
      <c r="D143" s="18" t="s">
        <v>200</v>
      </c>
      <c r="E143" s="6"/>
      <c r="F143" s="18">
        <v>520042482</v>
      </c>
      <c r="G143" s="6" t="s">
        <v>657</v>
      </c>
      <c r="H143" s="6" t="s">
        <v>100</v>
      </c>
      <c r="I143" s="7">
        <v>6236.4799999999996</v>
      </c>
      <c r="J143" s="7">
        <v>10300</v>
      </c>
      <c r="K143" s="7">
        <v>0</v>
      </c>
      <c r="L143" s="7">
        <v>642.36000000000001</v>
      </c>
      <c r="M143" s="8">
        <v>0.00010000000000000001</v>
      </c>
      <c r="N143" s="8">
        <v>0.0016000000000000001</v>
      </c>
      <c r="O143" s="8">
        <v>0.00040000000000000002</v>
      </c>
      <c r="P143" s="52"/>
    </row>
    <row r="144" spans="1:16" ht="12.75">
      <c r="A144" s="52"/>
      <c r="B144" s="6" t="s">
        <v>1475</v>
      </c>
      <c r="C144" s="17">
        <v>10809850</v>
      </c>
      <c r="D144" s="18" t="s">
        <v>200</v>
      </c>
      <c r="E144" s="6"/>
      <c r="F144" s="18">
        <v>520042482</v>
      </c>
      <c r="G144" s="6" t="s">
        <v>657</v>
      </c>
      <c r="H144" s="6" t="s">
        <v>100</v>
      </c>
      <c r="I144" s="7">
        <v>16569.82</v>
      </c>
      <c r="J144" s="7">
        <v>9886.4400000000005</v>
      </c>
      <c r="K144" s="7">
        <v>0</v>
      </c>
      <c r="L144" s="7">
        <v>1638.1700000000001</v>
      </c>
      <c r="M144" s="8">
        <v>0.00029999999999999997</v>
      </c>
      <c r="N144" s="8">
        <v>0.0040000000000000001</v>
      </c>
      <c r="O144" s="8">
        <v>0.001</v>
      </c>
      <c r="P144" s="52"/>
    </row>
    <row r="145" spans="1:16" ht="12.75">
      <c r="A145" s="52"/>
      <c r="B145" s="6" t="s">
        <v>1476</v>
      </c>
      <c r="C145" s="17">
        <v>1171818</v>
      </c>
      <c r="D145" s="18" t="s">
        <v>200</v>
      </c>
      <c r="E145" s="6"/>
      <c r="F145" s="18">
        <v>514091685</v>
      </c>
      <c r="G145" s="6" t="s">
        <v>403</v>
      </c>
      <c r="H145" s="6" t="s">
        <v>100</v>
      </c>
      <c r="I145" s="7">
        <v>8440.4099999999999</v>
      </c>
      <c r="J145" s="7">
        <v>1121</v>
      </c>
      <c r="K145" s="7">
        <v>0</v>
      </c>
      <c r="L145" s="7">
        <v>94.620000000000005</v>
      </c>
      <c r="M145" s="8">
        <v>0.00050000000000000001</v>
      </c>
      <c r="N145" s="8">
        <v>0.00020000000000000001</v>
      </c>
      <c r="O145" s="8">
        <v>0.00010000000000000001</v>
      </c>
      <c r="P145" s="52"/>
    </row>
    <row r="146" spans="1:16" ht="12.75">
      <c r="A146" s="52"/>
      <c r="B146" s="6" t="s">
        <v>1477</v>
      </c>
      <c r="C146" s="17">
        <v>444018</v>
      </c>
      <c r="D146" s="18" t="s">
        <v>200</v>
      </c>
      <c r="E146" s="6"/>
      <c r="F146" s="18">
        <v>520039264</v>
      </c>
      <c r="G146" s="6" t="s">
        <v>403</v>
      </c>
      <c r="H146" s="6" t="s">
        <v>100</v>
      </c>
      <c r="I146" s="7">
        <v>2225.3099999999999</v>
      </c>
      <c r="J146" s="7">
        <v>2065</v>
      </c>
      <c r="K146" s="7">
        <v>0</v>
      </c>
      <c r="L146" s="7">
        <v>45.950000000000003</v>
      </c>
      <c r="M146" s="8">
        <v>0.00020000000000000001</v>
      </c>
      <c r="N146" s="8">
        <v>0.00010000000000000001</v>
      </c>
      <c r="O146" s="8">
        <v>0</v>
      </c>
      <c r="P146" s="52"/>
    </row>
    <row r="147" spans="1:16" ht="12.75">
      <c r="A147" s="52"/>
      <c r="B147" s="6" t="s">
        <v>1478</v>
      </c>
      <c r="C147" s="17">
        <v>1135706</v>
      </c>
      <c r="D147" s="18" t="s">
        <v>200</v>
      </c>
      <c r="E147" s="6"/>
      <c r="F147" s="18">
        <v>513432765</v>
      </c>
      <c r="G147" s="6" t="s">
        <v>403</v>
      </c>
      <c r="H147" s="6" t="s">
        <v>100</v>
      </c>
      <c r="I147" s="7">
        <v>44203.449999999997</v>
      </c>
      <c r="J147" s="7">
        <v>1214</v>
      </c>
      <c r="K147" s="7">
        <v>0</v>
      </c>
      <c r="L147" s="7">
        <v>536.63</v>
      </c>
      <c r="M147" s="8">
        <v>0.00069999999999999999</v>
      </c>
      <c r="N147" s="8">
        <v>0.0012999999999999999</v>
      </c>
      <c r="O147" s="8">
        <v>0.00029999999999999997</v>
      </c>
      <c r="P147" s="52"/>
    </row>
    <row r="148" spans="1:16" ht="12.75">
      <c r="A148" s="52"/>
      <c r="B148" s="6" t="s">
        <v>1479</v>
      </c>
      <c r="C148" s="17">
        <v>1184902</v>
      </c>
      <c r="D148" s="18" t="s">
        <v>200</v>
      </c>
      <c r="E148" s="6"/>
      <c r="F148" s="18">
        <v>511996803</v>
      </c>
      <c r="G148" s="6" t="s">
        <v>403</v>
      </c>
      <c r="H148" s="6" t="s">
        <v>100</v>
      </c>
      <c r="I148" s="7">
        <v>6551.9399999999996</v>
      </c>
      <c r="J148" s="7">
        <v>6180</v>
      </c>
      <c r="K148" s="7">
        <v>0</v>
      </c>
      <c r="L148" s="7">
        <v>404.91000000000002</v>
      </c>
      <c r="M148" s="8">
        <v>0.00010000000000000001</v>
      </c>
      <c r="N148" s="8">
        <v>0.001</v>
      </c>
      <c r="O148" s="8">
        <v>0.00020000000000000001</v>
      </c>
      <c r="P148" s="52"/>
    </row>
    <row r="149" spans="1:16" ht="12.75">
      <c r="A149" s="52"/>
      <c r="B149" s="6" t="s">
        <v>1480</v>
      </c>
      <c r="C149" s="17">
        <v>11849020</v>
      </c>
      <c r="D149" s="18" t="s">
        <v>200</v>
      </c>
      <c r="E149" s="6"/>
      <c r="F149" s="18">
        <v>511996803</v>
      </c>
      <c r="G149" s="6" t="s">
        <v>403</v>
      </c>
      <c r="H149" s="6" t="s">
        <v>100</v>
      </c>
      <c r="I149" s="7">
        <v>1405.99</v>
      </c>
      <c r="J149" s="7">
        <v>5690.7799999999997</v>
      </c>
      <c r="K149" s="7">
        <v>0</v>
      </c>
      <c r="L149" s="7">
        <v>80.010000000000005</v>
      </c>
      <c r="M149" s="8">
        <v>2.4579999999999998E-05</v>
      </c>
      <c r="N149" s="8">
        <v>0.00020000000000000001</v>
      </c>
      <c r="O149" s="8">
        <v>0</v>
      </c>
      <c r="P149" s="52"/>
    </row>
    <row r="150" spans="1:16" ht="12.75">
      <c r="A150" s="52"/>
      <c r="B150" s="6" t="s">
        <v>1481</v>
      </c>
      <c r="C150" s="17">
        <v>400010</v>
      </c>
      <c r="D150" s="18" t="s">
        <v>200</v>
      </c>
      <c r="E150" s="6"/>
      <c r="F150" s="18">
        <v>520038605</v>
      </c>
      <c r="G150" s="6" t="s">
        <v>403</v>
      </c>
      <c r="H150" s="6" t="s">
        <v>100</v>
      </c>
      <c r="I150" s="7">
        <v>3877.2800000000002</v>
      </c>
      <c r="J150" s="7">
        <v>21010</v>
      </c>
      <c r="K150" s="7">
        <v>0</v>
      </c>
      <c r="L150" s="7">
        <v>814.62</v>
      </c>
      <c r="M150" s="8">
        <v>0.00059999999999999995</v>
      </c>
      <c r="N150" s="8">
        <v>0.002</v>
      </c>
      <c r="O150" s="8">
        <v>0.00050000000000000001</v>
      </c>
      <c r="P150" s="52"/>
    </row>
    <row r="151" spans="1:16" ht="12.75">
      <c r="A151" s="52"/>
      <c r="B151" s="6" t="s">
        <v>1482</v>
      </c>
      <c r="C151" s="17">
        <v>1142421</v>
      </c>
      <c r="D151" s="18" t="s">
        <v>200</v>
      </c>
      <c r="E151" s="6"/>
      <c r="F151" s="18">
        <v>514010081</v>
      </c>
      <c r="G151" s="6" t="s">
        <v>403</v>
      </c>
      <c r="H151" s="6" t="s">
        <v>100</v>
      </c>
      <c r="I151" s="7">
        <v>8007.3400000000001</v>
      </c>
      <c r="J151" s="7">
        <v>67.599999999999994</v>
      </c>
      <c r="K151" s="7">
        <v>0</v>
      </c>
      <c r="L151" s="7">
        <v>5.4100000000000001</v>
      </c>
      <c r="M151" s="8">
        <v>4.4459999999999998E-05</v>
      </c>
      <c r="N151" s="8">
        <v>0</v>
      </c>
      <c r="O151" s="8">
        <v>0</v>
      </c>
      <c r="P151" s="52"/>
    </row>
    <row r="152" spans="1:16" ht="12.75">
      <c r="A152" s="52"/>
      <c r="B152" s="6" t="s">
        <v>1483</v>
      </c>
      <c r="C152" s="17">
        <v>4760170</v>
      </c>
      <c r="D152" s="18" t="s">
        <v>200</v>
      </c>
      <c r="E152" s="6"/>
      <c r="F152" s="18">
        <v>520039660</v>
      </c>
      <c r="G152" s="6" t="s">
        <v>403</v>
      </c>
      <c r="H152" s="6" t="s">
        <v>100</v>
      </c>
      <c r="I152" s="7">
        <v>54531.540000000001</v>
      </c>
      <c r="J152" s="7">
        <v>199.34</v>
      </c>
      <c r="K152" s="7">
        <v>0</v>
      </c>
      <c r="L152" s="7">
        <v>108.7</v>
      </c>
      <c r="M152" s="8">
        <v>0.00010000000000000001</v>
      </c>
      <c r="N152" s="8">
        <v>0.00029999999999999997</v>
      </c>
      <c r="O152" s="8">
        <v>0.00010000000000000001</v>
      </c>
      <c r="P152" s="52"/>
    </row>
    <row r="153" spans="1:16" ht="12.75">
      <c r="A153" s="52"/>
      <c r="B153" s="6" t="s">
        <v>1484</v>
      </c>
      <c r="C153" s="17">
        <v>573014</v>
      </c>
      <c r="D153" s="18" t="s">
        <v>200</v>
      </c>
      <c r="E153" s="6"/>
      <c r="F153" s="18">
        <v>520033424</v>
      </c>
      <c r="G153" s="6" t="s">
        <v>403</v>
      </c>
      <c r="H153" s="6" t="s">
        <v>100</v>
      </c>
      <c r="I153" s="7">
        <v>273.33999999999997</v>
      </c>
      <c r="J153" s="7">
        <v>44250</v>
      </c>
      <c r="K153" s="7">
        <v>0</v>
      </c>
      <c r="L153" s="7">
        <v>120.95</v>
      </c>
      <c r="M153" s="8">
        <v>4.057E-05</v>
      </c>
      <c r="N153" s="8">
        <v>0.00029999999999999997</v>
      </c>
      <c r="O153" s="8">
        <v>0.00010000000000000001</v>
      </c>
      <c r="P153" s="52"/>
    </row>
    <row r="154" spans="1:16" ht="12.75">
      <c r="A154" s="52"/>
      <c r="B154" s="6" t="s">
        <v>1485</v>
      </c>
      <c r="C154" s="17">
        <v>1140946</v>
      </c>
      <c r="D154" s="18" t="s">
        <v>200</v>
      </c>
      <c r="E154" s="6"/>
      <c r="F154" s="18">
        <v>510512056</v>
      </c>
      <c r="G154" s="6" t="s">
        <v>403</v>
      </c>
      <c r="H154" s="6" t="s">
        <v>100</v>
      </c>
      <c r="I154" s="7">
        <v>32760.93</v>
      </c>
      <c r="J154" s="7">
        <v>518.70000000000005</v>
      </c>
      <c r="K154" s="7">
        <v>0</v>
      </c>
      <c r="L154" s="7">
        <v>169.93000000000001</v>
      </c>
      <c r="M154" s="8">
        <v>0.00059999999999999995</v>
      </c>
      <c r="N154" s="8">
        <v>0.00040000000000000002</v>
      </c>
      <c r="O154" s="8">
        <v>0.00010000000000000001</v>
      </c>
      <c r="P154" s="52"/>
    </row>
    <row r="155" spans="1:16" ht="12.75">
      <c r="A155" s="52"/>
      <c r="B155" s="6" t="s">
        <v>1486</v>
      </c>
      <c r="C155" s="17">
        <v>11409460</v>
      </c>
      <c r="D155" s="18" t="s">
        <v>200</v>
      </c>
      <c r="E155" s="6"/>
      <c r="F155" s="18">
        <v>510512056</v>
      </c>
      <c r="G155" s="6" t="s">
        <v>403</v>
      </c>
      <c r="H155" s="6" t="s">
        <v>100</v>
      </c>
      <c r="I155" s="7">
        <v>6472.8900000000003</v>
      </c>
      <c r="J155" s="7">
        <v>506.69</v>
      </c>
      <c r="K155" s="7">
        <v>0</v>
      </c>
      <c r="L155" s="7">
        <v>32.799999999999997</v>
      </c>
      <c r="M155" s="8">
        <v>0.00010000000000000001</v>
      </c>
      <c r="N155" s="8">
        <v>0.00010000000000000001</v>
      </c>
      <c r="O155" s="8">
        <v>0</v>
      </c>
      <c r="P155" s="52"/>
    </row>
    <row r="156" spans="1:16" ht="12.75">
      <c r="A156" s="52"/>
      <c r="B156" s="6" t="s">
        <v>1487</v>
      </c>
      <c r="C156" s="17">
        <v>1108638</v>
      </c>
      <c r="D156" s="18" t="s">
        <v>200</v>
      </c>
      <c r="E156" s="6"/>
      <c r="F156" s="18">
        <v>1502</v>
      </c>
      <c r="G156" s="6" t="s">
        <v>403</v>
      </c>
      <c r="H156" s="6" t="s">
        <v>100</v>
      </c>
      <c r="I156" s="7">
        <v>8429.2000000000007</v>
      </c>
      <c r="J156" s="7">
        <v>32.5</v>
      </c>
      <c r="K156" s="7">
        <v>0</v>
      </c>
      <c r="L156" s="7">
        <v>2.7400000000000002</v>
      </c>
      <c r="M156" s="8">
        <v>0.00089999999999999998</v>
      </c>
      <c r="N156" s="8">
        <v>0</v>
      </c>
      <c r="O156" s="8">
        <v>0</v>
      </c>
      <c r="P156" s="52"/>
    </row>
    <row r="157" spans="1:16" ht="12.75">
      <c r="A157" s="52"/>
      <c r="B157" s="6" t="s">
        <v>1488</v>
      </c>
      <c r="C157" s="17">
        <v>1106749</v>
      </c>
      <c r="D157" s="18" t="s">
        <v>200</v>
      </c>
      <c r="E157" s="6"/>
      <c r="F157" s="18">
        <v>512726712</v>
      </c>
      <c r="G157" s="6" t="s">
        <v>403</v>
      </c>
      <c r="H157" s="6" t="s">
        <v>100</v>
      </c>
      <c r="I157" s="7">
        <v>1200.8299999999999</v>
      </c>
      <c r="J157" s="7">
        <v>1465</v>
      </c>
      <c r="K157" s="7">
        <v>0</v>
      </c>
      <c r="L157" s="7">
        <v>17.59</v>
      </c>
      <c r="M157" s="8">
        <v>0.00010000000000000001</v>
      </c>
      <c r="N157" s="8">
        <v>0</v>
      </c>
      <c r="O157" s="8">
        <v>0</v>
      </c>
      <c r="P157" s="52"/>
    </row>
    <row r="158" spans="1:16" ht="12.75">
      <c r="A158" s="52"/>
      <c r="B158" s="6" t="s">
        <v>1489</v>
      </c>
      <c r="C158" s="17">
        <v>1104058</v>
      </c>
      <c r="D158" s="18" t="s">
        <v>200</v>
      </c>
      <c r="E158" s="6"/>
      <c r="F158" s="18">
        <v>512531203</v>
      </c>
      <c r="G158" s="6" t="s">
        <v>403</v>
      </c>
      <c r="H158" s="6" t="s">
        <v>100</v>
      </c>
      <c r="I158" s="7">
        <v>17725.689999999999</v>
      </c>
      <c r="J158" s="7">
        <v>3669</v>
      </c>
      <c r="K158" s="7">
        <v>0</v>
      </c>
      <c r="L158" s="7">
        <v>650.36000000000001</v>
      </c>
      <c r="M158" s="8">
        <v>0.00089999999999999998</v>
      </c>
      <c r="N158" s="8">
        <v>0.0016000000000000001</v>
      </c>
      <c r="O158" s="8">
        <v>0.00040000000000000002</v>
      </c>
      <c r="P158" s="52"/>
    </row>
    <row r="159" spans="1:16" ht="12.75">
      <c r="A159" s="52"/>
      <c r="B159" s="6" t="s">
        <v>1490</v>
      </c>
      <c r="C159" s="17">
        <v>1210152</v>
      </c>
      <c r="D159" s="18" t="s">
        <v>200</v>
      </c>
      <c r="E159" s="6"/>
      <c r="F159" s="18">
        <v>520033457</v>
      </c>
      <c r="G159" s="6" t="s">
        <v>403</v>
      </c>
      <c r="H159" s="6" t="s">
        <v>100</v>
      </c>
      <c r="I159" s="7">
        <v>11845.49</v>
      </c>
      <c r="J159" s="7">
        <v>328.80000000000001</v>
      </c>
      <c r="K159" s="7">
        <v>0</v>
      </c>
      <c r="L159" s="7">
        <v>38.950000000000003</v>
      </c>
      <c r="M159" s="8">
        <v>0.00010000000000000001</v>
      </c>
      <c r="N159" s="8">
        <v>0.00010000000000000001</v>
      </c>
      <c r="O159" s="8">
        <v>0</v>
      </c>
      <c r="P159" s="52"/>
    </row>
    <row r="160" spans="1:16" ht="12.75">
      <c r="A160" s="52"/>
      <c r="B160" s="6" t="s">
        <v>1491</v>
      </c>
      <c r="C160" s="17">
        <v>1118447</v>
      </c>
      <c r="D160" s="18" t="s">
        <v>200</v>
      </c>
      <c r="E160" s="6"/>
      <c r="F160" s="18">
        <v>520041005</v>
      </c>
      <c r="G160" s="6" t="s">
        <v>403</v>
      </c>
      <c r="H160" s="6" t="s">
        <v>100</v>
      </c>
      <c r="I160" s="7">
        <v>142559.57999999999</v>
      </c>
      <c r="J160" s="7">
        <v>542.39999999999998</v>
      </c>
      <c r="K160" s="7">
        <v>0</v>
      </c>
      <c r="L160" s="7">
        <v>773.24000000000001</v>
      </c>
      <c r="M160" s="8">
        <v>0.00080000000000000004</v>
      </c>
      <c r="N160" s="8">
        <v>0.0019</v>
      </c>
      <c r="O160" s="8">
        <v>0.00050000000000000001</v>
      </c>
      <c r="P160" s="52"/>
    </row>
    <row r="161" spans="1:16" ht="12.75">
      <c r="A161" s="52"/>
      <c r="B161" s="6" t="s">
        <v>1492</v>
      </c>
      <c r="C161" s="17">
        <v>1171529</v>
      </c>
      <c r="D161" s="18" t="s">
        <v>200</v>
      </c>
      <c r="E161" s="6"/>
      <c r="F161" s="18">
        <v>512287517</v>
      </c>
      <c r="G161" s="6" t="s">
        <v>403</v>
      </c>
      <c r="H161" s="6" t="s">
        <v>100</v>
      </c>
      <c r="I161" s="7">
        <v>5728.9200000000001</v>
      </c>
      <c r="J161" s="7">
        <v>1880</v>
      </c>
      <c r="K161" s="7">
        <v>0</v>
      </c>
      <c r="L161" s="7">
        <v>107.7</v>
      </c>
      <c r="M161" s="8">
        <v>0.00040000000000000002</v>
      </c>
      <c r="N161" s="8">
        <v>0.00029999999999999997</v>
      </c>
      <c r="O161" s="8">
        <v>0.00010000000000000001</v>
      </c>
      <c r="P161" s="52"/>
    </row>
    <row r="162" spans="1:16" ht="12.75">
      <c r="A162" s="52"/>
      <c r="B162" s="6" t="s">
        <v>1493</v>
      </c>
      <c r="C162" s="17">
        <v>1178722</v>
      </c>
      <c r="D162" s="18" t="s">
        <v>200</v>
      </c>
      <c r="E162" s="6"/>
      <c r="F162" s="18">
        <v>512467994</v>
      </c>
      <c r="G162" s="6" t="s">
        <v>403</v>
      </c>
      <c r="H162" s="6" t="s">
        <v>100</v>
      </c>
      <c r="I162" s="7">
        <v>9764.3899999999994</v>
      </c>
      <c r="J162" s="7">
        <v>4766</v>
      </c>
      <c r="K162" s="7">
        <v>0</v>
      </c>
      <c r="L162" s="7">
        <v>465.37</v>
      </c>
      <c r="M162" s="8">
        <v>0.00029999999999999997</v>
      </c>
      <c r="N162" s="8">
        <v>0.0011000000000000001</v>
      </c>
      <c r="O162" s="8">
        <v>0.00029999999999999997</v>
      </c>
      <c r="P162" s="52"/>
    </row>
    <row r="163" spans="1:16" ht="12.75">
      <c r="A163" s="52"/>
      <c r="B163" s="6" t="s">
        <v>1494</v>
      </c>
      <c r="C163" s="17">
        <v>11436190</v>
      </c>
      <c r="D163" s="18" t="s">
        <v>200</v>
      </c>
      <c r="E163" s="6"/>
      <c r="F163" s="18">
        <v>514353671</v>
      </c>
      <c r="G163" s="6" t="s">
        <v>403</v>
      </c>
      <c r="H163" s="6" t="s">
        <v>100</v>
      </c>
      <c r="I163" s="7">
        <v>41431.480000000003</v>
      </c>
      <c r="J163" s="7">
        <v>716.38999999999999</v>
      </c>
      <c r="K163" s="7">
        <v>0</v>
      </c>
      <c r="L163" s="7">
        <v>296.81</v>
      </c>
      <c r="M163" s="8">
        <v>0.00029999999999999997</v>
      </c>
      <c r="N163" s="8">
        <v>0.00069999999999999999</v>
      </c>
      <c r="O163" s="8">
        <v>0.00020000000000000001</v>
      </c>
      <c r="P163" s="52"/>
    </row>
    <row r="164" spans="1:16" ht="12.75">
      <c r="A164" s="52"/>
      <c r="B164" s="6" t="s">
        <v>1495</v>
      </c>
      <c r="C164" s="17">
        <v>532010</v>
      </c>
      <c r="D164" s="18" t="s">
        <v>200</v>
      </c>
      <c r="E164" s="6"/>
      <c r="F164" s="18">
        <v>520039934</v>
      </c>
      <c r="G164" s="6" t="s">
        <v>606</v>
      </c>
      <c r="H164" s="6" t="s">
        <v>100</v>
      </c>
      <c r="I164" s="7">
        <v>6055.3900000000003</v>
      </c>
      <c r="J164" s="7">
        <v>1905</v>
      </c>
      <c r="K164" s="7">
        <v>0</v>
      </c>
      <c r="L164" s="7">
        <v>115.36</v>
      </c>
      <c r="M164" s="8">
        <v>0.00040000000000000002</v>
      </c>
      <c r="N164" s="8">
        <v>0.00029999999999999997</v>
      </c>
      <c r="O164" s="8">
        <v>0.00010000000000000001</v>
      </c>
      <c r="P164" s="52"/>
    </row>
    <row r="165" spans="1:16" ht="12.75">
      <c r="A165" s="52"/>
      <c r="B165" s="6" t="s">
        <v>1496</v>
      </c>
      <c r="C165" s="17">
        <v>130013</v>
      </c>
      <c r="D165" s="18" t="s">
        <v>200</v>
      </c>
      <c r="E165" s="6"/>
      <c r="F165" s="18">
        <v>520034208</v>
      </c>
      <c r="G165" s="6" t="s">
        <v>606</v>
      </c>
      <c r="H165" s="6" t="s">
        <v>100</v>
      </c>
      <c r="I165" s="7">
        <v>13253.52</v>
      </c>
      <c r="J165" s="7">
        <v>2285</v>
      </c>
      <c r="K165" s="7">
        <v>0</v>
      </c>
      <c r="L165" s="7">
        <v>302.83999999999997</v>
      </c>
      <c r="M165" s="8">
        <v>0.00059999999999999995</v>
      </c>
      <c r="N165" s="8">
        <v>0.00069999999999999999</v>
      </c>
      <c r="O165" s="8">
        <v>0.00020000000000000001</v>
      </c>
      <c r="P165" s="52"/>
    </row>
    <row r="166" spans="1:16" ht="12.75">
      <c r="A166" s="52"/>
      <c r="B166" s="6" t="s">
        <v>1497</v>
      </c>
      <c r="C166" s="17">
        <v>1147685</v>
      </c>
      <c r="D166" s="18" t="s">
        <v>200</v>
      </c>
      <c r="E166" s="6"/>
      <c r="F166" s="18">
        <v>515818524</v>
      </c>
      <c r="G166" s="6" t="s">
        <v>606</v>
      </c>
      <c r="H166" s="6" t="s">
        <v>100</v>
      </c>
      <c r="I166" s="7">
        <v>6872.2700000000004</v>
      </c>
      <c r="J166" s="7">
        <v>3707</v>
      </c>
      <c r="K166" s="7">
        <v>0</v>
      </c>
      <c r="L166" s="7">
        <v>254.75999999999999</v>
      </c>
      <c r="M166" s="8">
        <v>0.00069999999999999999</v>
      </c>
      <c r="N166" s="8">
        <v>0.00059999999999999995</v>
      </c>
      <c r="O166" s="8">
        <v>0.00020000000000000001</v>
      </c>
      <c r="P166" s="52"/>
    </row>
    <row r="167" spans="1:16" ht="12.75">
      <c r="A167" s="52"/>
      <c r="B167" s="6" t="s">
        <v>1498</v>
      </c>
      <c r="C167" s="17">
        <v>621011</v>
      </c>
      <c r="D167" s="18" t="s">
        <v>200</v>
      </c>
      <c r="E167" s="6"/>
      <c r="F167" s="18">
        <v>520001546</v>
      </c>
      <c r="G167" s="6" t="s">
        <v>606</v>
      </c>
      <c r="H167" s="6" t="s">
        <v>100</v>
      </c>
      <c r="I167" s="7">
        <v>5885.2200000000003</v>
      </c>
      <c r="J167" s="7">
        <v>8502</v>
      </c>
      <c r="K167" s="7">
        <v>11.699999999999999</v>
      </c>
      <c r="L167" s="7">
        <v>512.05999999999995</v>
      </c>
      <c r="M167" s="8">
        <v>0.00050000000000000001</v>
      </c>
      <c r="N167" s="8">
        <v>0.0011999999999999999</v>
      </c>
      <c r="O167" s="8">
        <v>0.00029999999999999997</v>
      </c>
      <c r="P167" s="52"/>
    </row>
    <row r="168" spans="1:16" ht="12.75">
      <c r="A168" s="52"/>
      <c r="B168" s="6" t="s">
        <v>1499</v>
      </c>
      <c r="C168" s="17">
        <v>1176205</v>
      </c>
      <c r="D168" s="18" t="s">
        <v>200</v>
      </c>
      <c r="E168" s="6"/>
      <c r="F168" s="18">
        <v>512714494</v>
      </c>
      <c r="G168" s="6" t="s">
        <v>704</v>
      </c>
      <c r="H168" s="6" t="s">
        <v>100</v>
      </c>
      <c r="I168" s="7">
        <v>56773.900000000001</v>
      </c>
      <c r="J168" s="7">
        <v>418.89999999999998</v>
      </c>
      <c r="K168" s="7">
        <v>0</v>
      </c>
      <c r="L168" s="7">
        <v>237.83000000000001</v>
      </c>
      <c r="M168" s="8">
        <v>0.00020000000000000001</v>
      </c>
      <c r="N168" s="8">
        <v>0.00059999999999999995</v>
      </c>
      <c r="O168" s="8">
        <v>0.00010000000000000001</v>
      </c>
      <c r="P168" s="52"/>
    </row>
    <row r="169" spans="1:16" ht="12.75">
      <c r="A169" s="52"/>
      <c r="B169" s="6" t="s">
        <v>1500</v>
      </c>
      <c r="C169" s="17">
        <v>536011</v>
      </c>
      <c r="D169" s="18" t="s">
        <v>200</v>
      </c>
      <c r="E169" s="6"/>
      <c r="F169" s="18">
        <v>520040346</v>
      </c>
      <c r="G169" s="6" t="s">
        <v>704</v>
      </c>
      <c r="H169" s="6" t="s">
        <v>100</v>
      </c>
      <c r="I169" s="7">
        <v>7152.2799999999997</v>
      </c>
      <c r="J169" s="7">
        <v>440.39999999999998</v>
      </c>
      <c r="K169" s="7">
        <v>0</v>
      </c>
      <c r="L169" s="7">
        <v>31.5</v>
      </c>
      <c r="M169" s="8">
        <v>0.00010000000000000001</v>
      </c>
      <c r="N169" s="8">
        <v>0.00010000000000000001</v>
      </c>
      <c r="O169" s="8">
        <v>0</v>
      </c>
      <c r="P169" s="52"/>
    </row>
    <row r="170" spans="1:16" ht="12.75">
      <c r="A170" s="52"/>
      <c r="B170" s="6" t="s">
        <v>1501</v>
      </c>
      <c r="C170" s="17">
        <v>1104744</v>
      </c>
      <c r="D170" s="18" t="s">
        <v>200</v>
      </c>
      <c r="E170" s="6"/>
      <c r="F170" s="18">
        <v>512623950</v>
      </c>
      <c r="G170" s="6" t="s">
        <v>704</v>
      </c>
      <c r="H170" s="6" t="s">
        <v>100</v>
      </c>
      <c r="I170" s="7">
        <v>257.62</v>
      </c>
      <c r="J170" s="7">
        <v>6944</v>
      </c>
      <c r="K170" s="7">
        <v>0</v>
      </c>
      <c r="L170" s="7">
        <v>17.890000000000001</v>
      </c>
      <c r="M170" s="8">
        <v>0.00010000000000000001</v>
      </c>
      <c r="N170" s="8">
        <v>0</v>
      </c>
      <c r="O170" s="8">
        <v>0</v>
      </c>
      <c r="P170" s="52"/>
    </row>
    <row r="171" spans="1:16" ht="12.75">
      <c r="A171" s="52"/>
      <c r="B171" s="6" t="s">
        <v>1502</v>
      </c>
      <c r="C171" s="17">
        <v>384016</v>
      </c>
      <c r="D171" s="18" t="s">
        <v>200</v>
      </c>
      <c r="E171" s="6"/>
      <c r="F171" s="18">
        <v>520038530</v>
      </c>
      <c r="G171" s="6" t="s">
        <v>704</v>
      </c>
      <c r="H171" s="6" t="s">
        <v>100</v>
      </c>
      <c r="I171" s="7">
        <v>24525.84</v>
      </c>
      <c r="J171" s="7">
        <v>3363</v>
      </c>
      <c r="K171" s="7">
        <v>0</v>
      </c>
      <c r="L171" s="7">
        <v>824.79999999999995</v>
      </c>
      <c r="M171" s="8">
        <v>0.00069999999999999999</v>
      </c>
      <c r="N171" s="8">
        <v>0.002</v>
      </c>
      <c r="O171" s="8">
        <v>0.00050000000000000001</v>
      </c>
      <c r="P171" s="52"/>
    </row>
    <row r="172" spans="1:16" ht="12.75">
      <c r="A172" s="52"/>
      <c r="B172" s="6" t="s">
        <v>1503</v>
      </c>
      <c r="C172" s="17">
        <v>797035</v>
      </c>
      <c r="D172" s="18" t="s">
        <v>200</v>
      </c>
      <c r="E172" s="6"/>
      <c r="F172" s="18">
        <v>520032442</v>
      </c>
      <c r="G172" s="6" t="s">
        <v>704</v>
      </c>
      <c r="H172" s="6" t="s">
        <v>100</v>
      </c>
      <c r="I172" s="7">
        <v>1168.6099999999999</v>
      </c>
      <c r="J172" s="7">
        <v>27780</v>
      </c>
      <c r="K172" s="7">
        <v>0</v>
      </c>
      <c r="L172" s="7">
        <v>324.63999999999999</v>
      </c>
      <c r="M172" s="8">
        <v>0.00040000000000000002</v>
      </c>
      <c r="N172" s="8">
        <v>0.00080000000000000004</v>
      </c>
      <c r="O172" s="8">
        <v>0.00020000000000000001</v>
      </c>
      <c r="P172" s="52"/>
    </row>
    <row r="173" spans="1:16" ht="12.75">
      <c r="A173" s="52"/>
      <c r="B173" s="6" t="s">
        <v>1504</v>
      </c>
      <c r="C173" s="17">
        <v>1179993</v>
      </c>
      <c r="D173" s="18" t="s">
        <v>200</v>
      </c>
      <c r="E173" s="6"/>
      <c r="F173" s="18">
        <v>514160530</v>
      </c>
      <c r="G173" s="6" t="s">
        <v>704</v>
      </c>
      <c r="H173" s="6" t="s">
        <v>100</v>
      </c>
      <c r="I173" s="7">
        <v>103227.41</v>
      </c>
      <c r="J173" s="7">
        <v>141.19999999999999</v>
      </c>
      <c r="K173" s="7">
        <v>0</v>
      </c>
      <c r="L173" s="7">
        <v>145.75999999999999</v>
      </c>
      <c r="M173" s="8">
        <v>0.00029999999999999997</v>
      </c>
      <c r="N173" s="8">
        <v>0.00040000000000000002</v>
      </c>
      <c r="O173" s="8">
        <v>0.00010000000000000001</v>
      </c>
      <c r="P173" s="52"/>
    </row>
    <row r="174" spans="1:16" ht="12.75">
      <c r="A174" s="52"/>
      <c r="B174" s="6" t="s">
        <v>1505</v>
      </c>
      <c r="C174" s="17">
        <v>1090141</v>
      </c>
      <c r="D174" s="18" t="s">
        <v>200</v>
      </c>
      <c r="E174" s="6"/>
      <c r="F174" s="18">
        <v>511870891</v>
      </c>
      <c r="G174" s="6" t="s">
        <v>704</v>
      </c>
      <c r="H174" s="6" t="s">
        <v>100</v>
      </c>
      <c r="I174" s="7">
        <v>24683.310000000001</v>
      </c>
      <c r="J174" s="7">
        <v>196.40000000000001</v>
      </c>
      <c r="K174" s="7">
        <v>0</v>
      </c>
      <c r="L174" s="7">
        <v>48.479999999999997</v>
      </c>
      <c r="M174" s="8">
        <v>0.00059999999999999995</v>
      </c>
      <c r="N174" s="8">
        <v>0.00010000000000000001</v>
      </c>
      <c r="O174" s="8">
        <v>0</v>
      </c>
      <c r="P174" s="52"/>
    </row>
    <row r="175" spans="1:16" ht="12.75">
      <c r="A175" s="52"/>
      <c r="B175" s="6" t="s">
        <v>1506</v>
      </c>
      <c r="C175" s="17">
        <v>1175561</v>
      </c>
      <c r="D175" s="18" t="s">
        <v>200</v>
      </c>
      <c r="E175" s="6"/>
      <c r="F175" s="18">
        <v>514669506</v>
      </c>
      <c r="G175" s="6" t="s">
        <v>1507</v>
      </c>
      <c r="H175" s="6" t="s">
        <v>100</v>
      </c>
      <c r="I175" s="7">
        <v>98086.679999999993</v>
      </c>
      <c r="J175" s="7">
        <v>103.8</v>
      </c>
      <c r="K175" s="7">
        <v>0</v>
      </c>
      <c r="L175" s="7">
        <v>101.81</v>
      </c>
      <c r="M175" s="8">
        <v>0.00089999999999999998</v>
      </c>
      <c r="N175" s="8">
        <v>0.00020000000000000001</v>
      </c>
      <c r="O175" s="8">
        <v>0.00010000000000000001</v>
      </c>
      <c r="P175" s="52"/>
    </row>
    <row r="176" spans="1:16" ht="12.75">
      <c r="A176" s="52"/>
      <c r="B176" s="6" t="s">
        <v>1508</v>
      </c>
      <c r="C176" s="17">
        <v>4240100</v>
      </c>
      <c r="D176" s="18" t="s">
        <v>200</v>
      </c>
      <c r="E176" s="6"/>
      <c r="F176" s="18">
        <v>520038779</v>
      </c>
      <c r="G176" s="6" t="s">
        <v>1507</v>
      </c>
      <c r="H176" s="6" t="s">
        <v>100</v>
      </c>
      <c r="I176" s="7">
        <v>22904.07</v>
      </c>
      <c r="J176" s="7">
        <v>266.81999999999999</v>
      </c>
      <c r="K176" s="7">
        <v>0</v>
      </c>
      <c r="L176" s="7">
        <v>61.109999999999999</v>
      </c>
      <c r="M176" s="8">
        <v>0.00040000000000000002</v>
      </c>
      <c r="N176" s="8">
        <v>0.00010000000000000001</v>
      </c>
      <c r="O176" s="8">
        <v>0</v>
      </c>
      <c r="P176" s="52"/>
    </row>
    <row r="177" spans="1:16" ht="12.75">
      <c r="A177" s="52"/>
      <c r="B177" s="6" t="s">
        <v>1509</v>
      </c>
      <c r="C177" s="17">
        <v>1165307</v>
      </c>
      <c r="D177" s="18" t="s">
        <v>200</v>
      </c>
      <c r="E177" s="6"/>
      <c r="F177" s="18">
        <v>515615409</v>
      </c>
      <c r="G177" s="6" t="s">
        <v>1507</v>
      </c>
      <c r="H177" s="6" t="s">
        <v>100</v>
      </c>
      <c r="I177" s="7">
        <v>1757.48</v>
      </c>
      <c r="J177" s="7">
        <v>975.79999999999995</v>
      </c>
      <c r="K177" s="7">
        <v>0</v>
      </c>
      <c r="L177" s="7">
        <v>17.149999999999999</v>
      </c>
      <c r="M177" s="8">
        <v>0.00010000000000000001</v>
      </c>
      <c r="N177" s="8">
        <v>0</v>
      </c>
      <c r="O177" s="8">
        <v>0</v>
      </c>
      <c r="P177" s="52"/>
    </row>
    <row r="178" spans="1:16" ht="12.75">
      <c r="A178" s="52"/>
      <c r="B178" s="6" t="s">
        <v>1510</v>
      </c>
      <c r="C178" s="17">
        <v>11653070</v>
      </c>
      <c r="D178" s="18" t="s">
        <v>200</v>
      </c>
      <c r="E178" s="6"/>
      <c r="F178" s="18">
        <v>515615409</v>
      </c>
      <c r="G178" s="6" t="s">
        <v>1507</v>
      </c>
      <c r="H178" s="6" t="s">
        <v>100</v>
      </c>
      <c r="I178" s="7">
        <v>16872.669999999998</v>
      </c>
      <c r="J178" s="7">
        <v>1011.02</v>
      </c>
      <c r="K178" s="7">
        <v>0</v>
      </c>
      <c r="L178" s="7">
        <v>170.59</v>
      </c>
      <c r="M178" s="8">
        <v>0.001</v>
      </c>
      <c r="N178" s="8">
        <v>0.00040000000000000002</v>
      </c>
      <c r="O178" s="8">
        <v>0.00010000000000000001</v>
      </c>
      <c r="P178" s="52"/>
    </row>
    <row r="179" spans="1:16" ht="12.75">
      <c r="A179" s="52"/>
      <c r="B179" s="6" t="s">
        <v>1511</v>
      </c>
      <c r="C179" s="17">
        <v>1175728</v>
      </c>
      <c r="D179" s="18" t="s">
        <v>200</v>
      </c>
      <c r="E179" s="6"/>
      <c r="F179" s="18">
        <v>515926475</v>
      </c>
      <c r="G179" s="6" t="s">
        <v>1507</v>
      </c>
      <c r="H179" s="6" t="s">
        <v>100</v>
      </c>
      <c r="I179" s="7">
        <v>1570.56</v>
      </c>
      <c r="J179" s="7">
        <v>5335</v>
      </c>
      <c r="K179" s="7">
        <v>0</v>
      </c>
      <c r="L179" s="7">
        <v>83.790000000000006</v>
      </c>
      <c r="M179" s="8">
        <v>0.00029999999999999997</v>
      </c>
      <c r="N179" s="8">
        <v>0.00020000000000000001</v>
      </c>
      <c r="O179" s="8">
        <v>0.00010000000000000001</v>
      </c>
      <c r="P179" s="52"/>
    </row>
    <row r="180" spans="1:16" ht="12.75">
      <c r="A180" s="52"/>
      <c r="B180" s="6" t="s">
        <v>1512</v>
      </c>
      <c r="C180" s="17">
        <v>1176593</v>
      </c>
      <c r="D180" s="18" t="s">
        <v>200</v>
      </c>
      <c r="E180" s="6"/>
      <c r="F180" s="18">
        <v>514259019</v>
      </c>
      <c r="G180" s="6" t="s">
        <v>1507</v>
      </c>
      <c r="H180" s="6" t="s">
        <v>100</v>
      </c>
      <c r="I180" s="7">
        <v>79845.600000000006</v>
      </c>
      <c r="J180" s="7">
        <v>958.60000000000002</v>
      </c>
      <c r="K180" s="7">
        <v>0</v>
      </c>
      <c r="L180" s="7">
        <v>765.39999999999998</v>
      </c>
      <c r="M180" s="8">
        <v>0.001</v>
      </c>
      <c r="N180" s="8">
        <v>0.0019</v>
      </c>
      <c r="O180" s="8">
        <v>0.00050000000000000001</v>
      </c>
      <c r="P180" s="52"/>
    </row>
    <row r="181" spans="1:16" ht="12.75">
      <c r="A181" s="52"/>
      <c r="B181" s="6" t="s">
        <v>1513</v>
      </c>
      <c r="C181" s="17">
        <v>1170539</v>
      </c>
      <c r="D181" s="18" t="s">
        <v>200</v>
      </c>
      <c r="E181" s="6"/>
      <c r="F181" s="18">
        <v>514997741</v>
      </c>
      <c r="G181" s="6" t="s">
        <v>1507</v>
      </c>
      <c r="H181" s="6" t="s">
        <v>100</v>
      </c>
      <c r="I181" s="7">
        <v>2671.1199999999999</v>
      </c>
      <c r="J181" s="7">
        <v>910</v>
      </c>
      <c r="K181" s="7">
        <v>0</v>
      </c>
      <c r="L181" s="7">
        <v>24.309999999999999</v>
      </c>
      <c r="M181" s="8">
        <v>0.00020000000000000001</v>
      </c>
      <c r="N181" s="8">
        <v>0.00010000000000000001</v>
      </c>
      <c r="O181" s="8">
        <v>0</v>
      </c>
      <c r="P181" s="52"/>
    </row>
    <row r="182" spans="1:16" ht="12.75">
      <c r="A182" s="52"/>
      <c r="B182" s="6" t="s">
        <v>1514</v>
      </c>
      <c r="C182" s="17">
        <v>1178490</v>
      </c>
      <c r="D182" s="18" t="s">
        <v>200</v>
      </c>
      <c r="E182" s="6"/>
      <c r="F182" s="18">
        <v>513973297</v>
      </c>
      <c r="G182" s="6" t="s">
        <v>1507</v>
      </c>
      <c r="H182" s="6" t="s">
        <v>100</v>
      </c>
      <c r="I182" s="7">
        <v>12243.01</v>
      </c>
      <c r="J182" s="7">
        <v>411.60000000000002</v>
      </c>
      <c r="K182" s="7">
        <v>0</v>
      </c>
      <c r="L182" s="7">
        <v>50.390000000000001</v>
      </c>
      <c r="M182" s="8">
        <v>0.00040000000000000002</v>
      </c>
      <c r="N182" s="8">
        <v>0.00010000000000000001</v>
      </c>
      <c r="O182" s="8">
        <v>0</v>
      </c>
      <c r="P182" s="52"/>
    </row>
    <row r="183" spans="1:16" ht="12.75">
      <c r="A183" s="52"/>
      <c r="B183" s="6" t="s">
        <v>1515</v>
      </c>
      <c r="C183" s="17">
        <v>412015</v>
      </c>
      <c r="D183" s="18" t="s">
        <v>200</v>
      </c>
      <c r="E183" s="6"/>
      <c r="F183" s="18">
        <v>520038951</v>
      </c>
      <c r="G183" s="6" t="s">
        <v>1507</v>
      </c>
      <c r="H183" s="6" t="s">
        <v>100</v>
      </c>
      <c r="I183" s="7">
        <v>5012.8000000000002</v>
      </c>
      <c r="J183" s="7">
        <v>4932</v>
      </c>
      <c r="K183" s="7">
        <v>0</v>
      </c>
      <c r="L183" s="7">
        <v>247.22999999999999</v>
      </c>
      <c r="M183" s="8">
        <v>0.00069999999999999999</v>
      </c>
      <c r="N183" s="8">
        <v>0.00059999999999999995</v>
      </c>
      <c r="O183" s="8">
        <v>0.00020000000000000001</v>
      </c>
      <c r="P183" s="52"/>
    </row>
    <row r="184" spans="1:16" ht="12.75">
      <c r="A184" s="52"/>
      <c r="B184" s="6" t="s">
        <v>1516</v>
      </c>
      <c r="C184" s="17">
        <v>1091685</v>
      </c>
      <c r="D184" s="18" t="s">
        <v>200</v>
      </c>
      <c r="E184" s="6"/>
      <c r="F184" s="18">
        <v>511888356</v>
      </c>
      <c r="G184" s="6" t="s">
        <v>1507</v>
      </c>
      <c r="H184" s="6" t="s">
        <v>100</v>
      </c>
      <c r="I184" s="7">
        <v>89814.5</v>
      </c>
      <c r="J184" s="7">
        <v>386.80000000000001</v>
      </c>
      <c r="K184" s="7">
        <v>0</v>
      </c>
      <c r="L184" s="7">
        <v>347.39999999999998</v>
      </c>
      <c r="M184" s="8">
        <v>0.0011999999999999999</v>
      </c>
      <c r="N184" s="8">
        <v>0.00080000000000000004</v>
      </c>
      <c r="O184" s="8">
        <v>0.00020000000000000001</v>
      </c>
      <c r="P184" s="52"/>
    </row>
    <row r="185" spans="1:16" ht="12.75">
      <c r="A185" s="52"/>
      <c r="B185" s="6" t="s">
        <v>1517</v>
      </c>
      <c r="C185" s="17">
        <v>1094515</v>
      </c>
      <c r="D185" s="18" t="s">
        <v>200</v>
      </c>
      <c r="E185" s="6"/>
      <c r="F185" s="18">
        <v>513579482</v>
      </c>
      <c r="G185" s="6" t="s">
        <v>423</v>
      </c>
      <c r="H185" s="6" t="s">
        <v>100</v>
      </c>
      <c r="I185" s="7">
        <v>10234.84</v>
      </c>
      <c r="J185" s="7">
        <v>294.89999999999998</v>
      </c>
      <c r="K185" s="7">
        <v>0</v>
      </c>
      <c r="L185" s="7">
        <v>30.18</v>
      </c>
      <c r="M185" s="8">
        <v>0.00050000000000000001</v>
      </c>
      <c r="N185" s="8">
        <v>0.00010000000000000001</v>
      </c>
      <c r="O185" s="8">
        <v>0</v>
      </c>
      <c r="P185" s="52"/>
    </row>
    <row r="186" spans="1:16" ht="12.75">
      <c r="A186" s="52"/>
      <c r="B186" s="6" t="s">
        <v>1518</v>
      </c>
      <c r="C186" s="17">
        <v>522011</v>
      </c>
      <c r="D186" s="18" t="s">
        <v>200</v>
      </c>
      <c r="E186" s="6"/>
      <c r="F186" s="18">
        <v>520038787</v>
      </c>
      <c r="G186" s="6" t="s">
        <v>423</v>
      </c>
      <c r="H186" s="6" t="s">
        <v>100</v>
      </c>
      <c r="I186" s="7">
        <v>27963.02</v>
      </c>
      <c r="J186" s="7">
        <v>2549</v>
      </c>
      <c r="K186" s="7">
        <v>0</v>
      </c>
      <c r="L186" s="7">
        <v>712.77999999999997</v>
      </c>
      <c r="M186" s="8">
        <v>0.0011999999999999999</v>
      </c>
      <c r="N186" s="8">
        <v>0.0016999999999999999</v>
      </c>
      <c r="O186" s="8">
        <v>0.00040000000000000002</v>
      </c>
      <c r="P186" s="52"/>
    </row>
    <row r="187" spans="1:16" ht="12.75">
      <c r="A187" s="52"/>
      <c r="B187" s="6" t="s">
        <v>1519</v>
      </c>
      <c r="C187" s="17">
        <v>1100957</v>
      </c>
      <c r="D187" s="18" t="s">
        <v>200</v>
      </c>
      <c r="E187" s="6"/>
      <c r="F187" s="18">
        <v>510119068</v>
      </c>
      <c r="G187" s="6" t="s">
        <v>674</v>
      </c>
      <c r="H187" s="6" t="s">
        <v>100</v>
      </c>
      <c r="I187" s="7">
        <v>10938.83</v>
      </c>
      <c r="J187" s="7">
        <v>246.09999999999999</v>
      </c>
      <c r="K187" s="7">
        <v>0</v>
      </c>
      <c r="L187" s="7">
        <v>26.920000000000002</v>
      </c>
      <c r="M187" s="8">
        <v>3.5960000000000001E-05</v>
      </c>
      <c r="N187" s="8">
        <v>0.00010000000000000001</v>
      </c>
      <c r="O187" s="8">
        <v>0</v>
      </c>
      <c r="P187" s="52"/>
    </row>
    <row r="188" spans="1:16" ht="12.75">
      <c r="A188" s="52"/>
      <c r="B188" s="6" t="s">
        <v>1520</v>
      </c>
      <c r="C188" s="17">
        <v>660019</v>
      </c>
      <c r="D188" s="18" t="s">
        <v>200</v>
      </c>
      <c r="E188" s="6"/>
      <c r="F188" s="18">
        <v>520040940</v>
      </c>
      <c r="G188" s="6" t="s">
        <v>674</v>
      </c>
      <c r="H188" s="6" t="s">
        <v>100</v>
      </c>
      <c r="I188" s="7">
        <v>1010.4</v>
      </c>
      <c r="J188" s="7">
        <v>2085</v>
      </c>
      <c r="K188" s="7">
        <v>0</v>
      </c>
      <c r="L188" s="7">
        <v>21.07</v>
      </c>
      <c r="M188" s="8">
        <v>0.00010000000000000001</v>
      </c>
      <c r="N188" s="8">
        <v>0.00010000000000000001</v>
      </c>
      <c r="O188" s="8">
        <v>0</v>
      </c>
      <c r="P188" s="52"/>
    </row>
    <row r="189" spans="1:16" ht="12.75">
      <c r="A189" s="52"/>
      <c r="B189" s="6" t="s">
        <v>1521</v>
      </c>
      <c r="C189" s="17">
        <v>1090117</v>
      </c>
      <c r="D189" s="18" t="s">
        <v>200</v>
      </c>
      <c r="E189" s="6"/>
      <c r="F189" s="18">
        <v>512288713</v>
      </c>
      <c r="G189" s="6" t="s">
        <v>674</v>
      </c>
      <c r="H189" s="6" t="s">
        <v>100</v>
      </c>
      <c r="I189" s="7">
        <v>28747.889999999999</v>
      </c>
      <c r="J189" s="7">
        <v>593.10000000000002</v>
      </c>
      <c r="K189" s="7">
        <v>0</v>
      </c>
      <c r="L189" s="7">
        <v>170.5</v>
      </c>
      <c r="M189" s="8">
        <v>0.00040000000000000002</v>
      </c>
      <c r="N189" s="8">
        <v>0.00040000000000000002</v>
      </c>
      <c r="O189" s="8">
        <v>0.00010000000000000001</v>
      </c>
      <c r="P189" s="52"/>
    </row>
    <row r="190" spans="1:16" ht="12.75">
      <c r="A190" s="52"/>
      <c r="B190" s="6" t="s">
        <v>1522</v>
      </c>
      <c r="C190" s="17">
        <v>625012</v>
      </c>
      <c r="D190" s="18" t="s">
        <v>200</v>
      </c>
      <c r="E190" s="6"/>
      <c r="F190" s="18">
        <v>520040205</v>
      </c>
      <c r="G190" s="6" t="s">
        <v>674</v>
      </c>
      <c r="H190" s="6" t="s">
        <v>100</v>
      </c>
      <c r="I190" s="7">
        <v>4828.3000000000002</v>
      </c>
      <c r="J190" s="7">
        <v>3206</v>
      </c>
      <c r="K190" s="7">
        <v>0</v>
      </c>
      <c r="L190" s="7">
        <v>154.80000000000001</v>
      </c>
      <c r="M190" s="8">
        <v>0.00050000000000000001</v>
      </c>
      <c r="N190" s="8">
        <v>0.00040000000000000002</v>
      </c>
      <c r="O190" s="8">
        <v>0.00010000000000000001</v>
      </c>
      <c r="P190" s="52"/>
    </row>
    <row r="191" spans="1:16" ht="12.75">
      <c r="A191" s="52"/>
      <c r="B191" s="6" t="s">
        <v>1523</v>
      </c>
      <c r="C191" s="17">
        <v>727016</v>
      </c>
      <c r="D191" s="18" t="s">
        <v>200</v>
      </c>
      <c r="E191" s="6"/>
      <c r="F191" s="18">
        <v>520041161</v>
      </c>
      <c r="G191" s="6" t="s">
        <v>674</v>
      </c>
      <c r="H191" s="6" t="s">
        <v>100</v>
      </c>
      <c r="I191" s="7">
        <v>54098.949999999997</v>
      </c>
      <c r="J191" s="7">
        <v>410</v>
      </c>
      <c r="K191" s="7">
        <v>0</v>
      </c>
      <c r="L191" s="7">
        <v>221.81</v>
      </c>
      <c r="M191" s="8">
        <v>0.0014</v>
      </c>
      <c r="N191" s="8">
        <v>0.00050000000000000001</v>
      </c>
      <c r="O191" s="8">
        <v>0.00010000000000000001</v>
      </c>
      <c r="P191" s="52"/>
    </row>
    <row r="192" spans="1:16" ht="12.75">
      <c r="A192" s="52"/>
      <c r="B192" s="6" t="s">
        <v>1524</v>
      </c>
      <c r="C192" s="17">
        <v>1090547</v>
      </c>
      <c r="D192" s="18" t="s">
        <v>200</v>
      </c>
      <c r="E192" s="6"/>
      <c r="F192" s="18">
        <v>513507574</v>
      </c>
      <c r="G192" s="6" t="s">
        <v>674</v>
      </c>
      <c r="H192" s="6" t="s">
        <v>100</v>
      </c>
      <c r="I192" s="7">
        <v>40020.529999999999</v>
      </c>
      <c r="J192" s="7">
        <v>1247</v>
      </c>
      <c r="K192" s="7">
        <v>0</v>
      </c>
      <c r="L192" s="7">
        <v>499.06</v>
      </c>
      <c r="M192" s="8">
        <v>0.0011000000000000001</v>
      </c>
      <c r="N192" s="8">
        <v>0.0011999999999999999</v>
      </c>
      <c r="O192" s="8">
        <v>0.00029999999999999997</v>
      </c>
      <c r="P192" s="52"/>
    </row>
    <row r="193" spans="1:16" ht="12.75">
      <c r="A193" s="52"/>
      <c r="B193" s="6" t="s">
        <v>1525</v>
      </c>
      <c r="C193" s="17">
        <v>1104496</v>
      </c>
      <c r="D193" s="18" t="s">
        <v>200</v>
      </c>
      <c r="E193" s="6"/>
      <c r="F193" s="18">
        <v>512499344</v>
      </c>
      <c r="G193" s="6" t="s">
        <v>485</v>
      </c>
      <c r="H193" s="6" t="s">
        <v>100</v>
      </c>
      <c r="I193" s="7">
        <v>58123.410000000003</v>
      </c>
      <c r="J193" s="7">
        <v>59.200000000000003</v>
      </c>
      <c r="K193" s="7">
        <v>0</v>
      </c>
      <c r="L193" s="7">
        <v>34.409999999999997</v>
      </c>
      <c r="M193" s="8">
        <v>0.00059999999999999995</v>
      </c>
      <c r="N193" s="8">
        <v>0.00010000000000000001</v>
      </c>
      <c r="O193" s="8">
        <v>0</v>
      </c>
      <c r="P193" s="52"/>
    </row>
    <row r="194" spans="1:16" ht="12.75">
      <c r="A194" s="52"/>
      <c r="B194" s="6" t="s">
        <v>1526</v>
      </c>
      <c r="C194" s="17">
        <v>578013</v>
      </c>
      <c r="D194" s="18" t="s">
        <v>200</v>
      </c>
      <c r="E194" s="6"/>
      <c r="F194" s="18">
        <v>520033473</v>
      </c>
      <c r="G194" s="6" t="s">
        <v>485</v>
      </c>
      <c r="H194" s="6" t="s">
        <v>100</v>
      </c>
      <c r="I194" s="7">
        <v>4146.4300000000003</v>
      </c>
      <c r="J194" s="7">
        <v>22240</v>
      </c>
      <c r="K194" s="7">
        <v>0</v>
      </c>
      <c r="L194" s="7">
        <v>922.16999999999996</v>
      </c>
      <c r="M194" s="8">
        <v>0.00080000000000000004</v>
      </c>
      <c r="N194" s="8">
        <v>0.0022000000000000001</v>
      </c>
      <c r="O194" s="8">
        <v>0.00059999999999999995</v>
      </c>
      <c r="P194" s="52"/>
    </row>
    <row r="195" spans="1:16" ht="12.75">
      <c r="A195" s="52"/>
      <c r="B195" s="6" t="s">
        <v>1527</v>
      </c>
      <c r="C195" s="17">
        <v>11016660</v>
      </c>
      <c r="D195" s="18" t="s">
        <v>200</v>
      </c>
      <c r="E195" s="6"/>
      <c r="F195" s="18">
        <v>512512468</v>
      </c>
      <c r="G195" s="6" t="s">
        <v>485</v>
      </c>
      <c r="H195" s="6" t="s">
        <v>100</v>
      </c>
      <c r="I195" s="7">
        <v>25521.689999999999</v>
      </c>
      <c r="J195" s="7">
        <v>431.58999999999998</v>
      </c>
      <c r="K195" s="7">
        <v>0</v>
      </c>
      <c r="L195" s="7">
        <v>110.15000000000001</v>
      </c>
      <c r="M195" s="8">
        <v>0.00029999999999999997</v>
      </c>
      <c r="N195" s="8">
        <v>0.00029999999999999997</v>
      </c>
      <c r="O195" s="8">
        <v>0.00010000000000000001</v>
      </c>
      <c r="P195" s="52"/>
    </row>
    <row r="196" spans="1:16" ht="12.75">
      <c r="A196" s="52"/>
      <c r="B196" s="6" t="s">
        <v>1528</v>
      </c>
      <c r="C196" s="17">
        <v>1156926</v>
      </c>
      <c r="D196" s="18" t="s">
        <v>200</v>
      </c>
      <c r="E196" s="6"/>
      <c r="F196" s="18">
        <v>515846558</v>
      </c>
      <c r="G196" s="6" t="s">
        <v>485</v>
      </c>
      <c r="H196" s="6" t="s">
        <v>100</v>
      </c>
      <c r="I196" s="7">
        <v>378204.48999999999</v>
      </c>
      <c r="J196" s="7">
        <v>104.5</v>
      </c>
      <c r="K196" s="7">
        <v>0</v>
      </c>
      <c r="L196" s="7">
        <v>395.22000000000003</v>
      </c>
      <c r="M196" s="8">
        <v>0.00029999999999999997</v>
      </c>
      <c r="N196" s="8">
        <v>0.001</v>
      </c>
      <c r="O196" s="8">
        <v>0.00020000000000000001</v>
      </c>
      <c r="P196" s="52"/>
    </row>
    <row r="197" spans="1:16" ht="12.75">
      <c r="A197" s="52"/>
      <c r="B197" s="6" t="s">
        <v>1529</v>
      </c>
      <c r="C197" s="17">
        <v>150011</v>
      </c>
      <c r="D197" s="18" t="s">
        <v>200</v>
      </c>
      <c r="E197" s="6"/>
      <c r="F197" s="18">
        <v>520034216</v>
      </c>
      <c r="G197" s="6" t="s">
        <v>485</v>
      </c>
      <c r="H197" s="6" t="s">
        <v>100</v>
      </c>
      <c r="I197" s="7">
        <v>4.5999999999999996</v>
      </c>
      <c r="J197" s="7">
        <v>215570</v>
      </c>
      <c r="K197" s="7">
        <v>0</v>
      </c>
      <c r="L197" s="7">
        <v>9.9199999999999999</v>
      </c>
      <c r="M197" s="8">
        <v>9.3200000000000006E-06</v>
      </c>
      <c r="N197" s="8">
        <v>0</v>
      </c>
      <c r="O197" s="8">
        <v>0</v>
      </c>
      <c r="P197" s="52"/>
    </row>
    <row r="198" spans="1:16" ht="12.75">
      <c r="A198" s="52"/>
      <c r="B198" s="6" t="s">
        <v>1530</v>
      </c>
      <c r="C198" s="17">
        <v>127019</v>
      </c>
      <c r="D198" s="18" t="s">
        <v>200</v>
      </c>
      <c r="E198" s="6"/>
      <c r="F198" s="18">
        <v>520034125</v>
      </c>
      <c r="G198" s="6" t="s">
        <v>485</v>
      </c>
      <c r="H198" s="6" t="s">
        <v>100</v>
      </c>
      <c r="I198" s="7">
        <v>7558.6000000000004</v>
      </c>
      <c r="J198" s="7">
        <v>10770</v>
      </c>
      <c r="K198" s="7">
        <v>0</v>
      </c>
      <c r="L198" s="7">
        <v>814.05999999999995</v>
      </c>
      <c r="M198" s="8">
        <v>0.00069999999999999999</v>
      </c>
      <c r="N198" s="8">
        <v>0.002</v>
      </c>
      <c r="O198" s="8">
        <v>0.00050000000000000001</v>
      </c>
      <c r="P198" s="52"/>
    </row>
    <row r="199" spans="1:16" ht="12.75">
      <c r="A199" s="52"/>
      <c r="B199" s="6" t="s">
        <v>1531</v>
      </c>
      <c r="C199" s="17">
        <v>730010</v>
      </c>
      <c r="D199" s="18" t="s">
        <v>200</v>
      </c>
      <c r="E199" s="6"/>
      <c r="F199" s="18">
        <v>520025586</v>
      </c>
      <c r="G199" s="6" t="s">
        <v>485</v>
      </c>
      <c r="H199" s="6" t="s">
        <v>100</v>
      </c>
      <c r="I199" s="7">
        <v>1105.3199999999999</v>
      </c>
      <c r="J199" s="7">
        <v>1304</v>
      </c>
      <c r="K199" s="7">
        <v>0</v>
      </c>
      <c r="L199" s="7">
        <v>14.41</v>
      </c>
      <c r="M199" s="8">
        <v>1.698E-05</v>
      </c>
      <c r="N199" s="8">
        <v>0</v>
      </c>
      <c r="O199" s="8">
        <v>0</v>
      </c>
      <c r="P199" s="52"/>
    </row>
    <row r="200" spans="1:16" ht="12.75">
      <c r="A200" s="52"/>
      <c r="B200" s="6" t="s">
        <v>1532</v>
      </c>
      <c r="C200" s="17">
        <v>769026</v>
      </c>
      <c r="D200" s="18" t="s">
        <v>200</v>
      </c>
      <c r="E200" s="6"/>
      <c r="F200" s="18">
        <v>520029505</v>
      </c>
      <c r="G200" s="6" t="s">
        <v>485</v>
      </c>
      <c r="H200" s="6" t="s">
        <v>100</v>
      </c>
      <c r="I200" s="7">
        <v>9854.5699999999997</v>
      </c>
      <c r="J200" s="7">
        <v>3086</v>
      </c>
      <c r="K200" s="7">
        <v>3.1499999999999999</v>
      </c>
      <c r="L200" s="7">
        <v>307.26999999999998</v>
      </c>
      <c r="M200" s="8">
        <v>0.00059999999999999995</v>
      </c>
      <c r="N200" s="8">
        <v>0.00069999999999999999</v>
      </c>
      <c r="O200" s="8">
        <v>0.00020000000000000001</v>
      </c>
      <c r="P200" s="52"/>
    </row>
    <row r="201" spans="1:16" ht="12.75">
      <c r="A201" s="52"/>
      <c r="B201" s="6" t="s">
        <v>1533</v>
      </c>
      <c r="C201" s="17">
        <v>1117688</v>
      </c>
      <c r="D201" s="18" t="s">
        <v>200</v>
      </c>
      <c r="E201" s="6"/>
      <c r="F201" s="18">
        <v>514329580</v>
      </c>
      <c r="G201" s="6" t="s">
        <v>763</v>
      </c>
      <c r="H201" s="6" t="s">
        <v>100</v>
      </c>
      <c r="I201" s="7">
        <v>4047.46</v>
      </c>
      <c r="J201" s="7">
        <v>2898</v>
      </c>
      <c r="K201" s="7">
        <v>0</v>
      </c>
      <c r="L201" s="7">
        <v>117.3</v>
      </c>
      <c r="M201" s="8">
        <v>0.00029999999999999997</v>
      </c>
      <c r="N201" s="8">
        <v>0.00029999999999999997</v>
      </c>
      <c r="O201" s="8">
        <v>0.00010000000000000001</v>
      </c>
      <c r="P201" s="52"/>
    </row>
    <row r="202" spans="1:16" ht="12.75">
      <c r="A202" s="52"/>
      <c r="B202" s="6" t="s">
        <v>1534</v>
      </c>
      <c r="C202" s="17">
        <v>1129493</v>
      </c>
      <c r="D202" s="18" t="s">
        <v>200</v>
      </c>
      <c r="E202" s="6"/>
      <c r="F202" s="18">
        <v>514837111</v>
      </c>
      <c r="G202" s="6" t="s">
        <v>763</v>
      </c>
      <c r="H202" s="6" t="s">
        <v>100</v>
      </c>
      <c r="I202" s="7">
        <v>3472.6500000000001</v>
      </c>
      <c r="J202" s="7">
        <v>826.10000000000002</v>
      </c>
      <c r="K202" s="7">
        <v>0</v>
      </c>
      <c r="L202" s="7">
        <v>28.690000000000001</v>
      </c>
      <c r="M202" s="8">
        <v>0.00020000000000000001</v>
      </c>
      <c r="N202" s="8">
        <v>0.00010000000000000001</v>
      </c>
      <c r="O202" s="8">
        <v>0</v>
      </c>
      <c r="P202" s="52"/>
    </row>
    <row r="203" spans="1:16" ht="12.75">
      <c r="A203" s="52"/>
      <c r="B203" s="6" t="s">
        <v>1535</v>
      </c>
      <c r="C203" s="17">
        <v>810010</v>
      </c>
      <c r="D203" s="18" t="s">
        <v>200</v>
      </c>
      <c r="E203" s="6"/>
      <c r="F203" s="18">
        <v>520032970</v>
      </c>
      <c r="G203" s="6" t="s">
        <v>763</v>
      </c>
      <c r="H203" s="6" t="s">
        <v>100</v>
      </c>
      <c r="I203" s="7">
        <v>8699.2000000000007</v>
      </c>
      <c r="J203" s="7">
        <v>9185</v>
      </c>
      <c r="K203" s="7">
        <v>0</v>
      </c>
      <c r="L203" s="7">
        <v>799.01999999999998</v>
      </c>
      <c r="M203" s="8">
        <v>0.0012999999999999999</v>
      </c>
      <c r="N203" s="8">
        <v>0.0019</v>
      </c>
      <c r="O203" s="8">
        <v>0.00050000000000000001</v>
      </c>
      <c r="P203" s="52"/>
    </row>
    <row r="204" spans="1:16" ht="12.75">
      <c r="A204" s="52"/>
      <c r="B204" s="6" t="s">
        <v>1536</v>
      </c>
      <c r="C204" s="17">
        <v>3450170</v>
      </c>
      <c r="D204" s="18" t="s">
        <v>200</v>
      </c>
      <c r="E204" s="6"/>
      <c r="F204" s="18">
        <v>550012405</v>
      </c>
      <c r="G204" s="6" t="s">
        <v>763</v>
      </c>
      <c r="H204" s="6" t="s">
        <v>100</v>
      </c>
      <c r="I204" s="7">
        <v>15185.4</v>
      </c>
      <c r="J204" s="7">
        <v>635.37</v>
      </c>
      <c r="K204" s="7">
        <v>0</v>
      </c>
      <c r="L204" s="7">
        <v>96.480000000000004</v>
      </c>
      <c r="M204" s="8">
        <v>0.00080000000000000004</v>
      </c>
      <c r="N204" s="8">
        <v>0.00020000000000000001</v>
      </c>
      <c r="O204" s="8">
        <v>0.00010000000000000001</v>
      </c>
      <c r="P204" s="52"/>
    </row>
    <row r="205" spans="1:16" ht="12.75">
      <c r="A205" s="52"/>
      <c r="B205" s="6" t="s">
        <v>1537</v>
      </c>
      <c r="C205" s="17">
        <v>1139864</v>
      </c>
      <c r="D205" s="18" t="s">
        <v>200</v>
      </c>
      <c r="E205" s="6"/>
      <c r="F205" s="18">
        <v>550268411</v>
      </c>
      <c r="G205" s="6" t="s">
        <v>763</v>
      </c>
      <c r="H205" s="6" t="s">
        <v>100</v>
      </c>
      <c r="I205" s="7">
        <v>141668.17999999999</v>
      </c>
      <c r="J205" s="7">
        <v>35.799999999999997</v>
      </c>
      <c r="K205" s="7">
        <v>0</v>
      </c>
      <c r="L205" s="7">
        <v>50.719999999999999</v>
      </c>
      <c r="M205" s="8">
        <v>0.00059999999999999995</v>
      </c>
      <c r="N205" s="8">
        <v>0.00010000000000000001</v>
      </c>
      <c r="O205" s="8">
        <v>0</v>
      </c>
      <c r="P205" s="52"/>
    </row>
    <row r="206" spans="1:16" ht="12.75">
      <c r="A206" s="52"/>
      <c r="B206" s="6" t="s">
        <v>1538</v>
      </c>
      <c r="C206" s="17">
        <v>1096106</v>
      </c>
      <c r="D206" s="18" t="s">
        <v>200</v>
      </c>
      <c r="E206" s="6"/>
      <c r="F206" s="18">
        <v>513773564</v>
      </c>
      <c r="G206" s="6" t="s">
        <v>495</v>
      </c>
      <c r="H206" s="6" t="s">
        <v>100</v>
      </c>
      <c r="I206" s="7">
        <v>4225</v>
      </c>
      <c r="J206" s="7">
        <v>6880</v>
      </c>
      <c r="K206" s="7">
        <v>0</v>
      </c>
      <c r="L206" s="7">
        <v>290.68000000000001</v>
      </c>
      <c r="M206" s="8">
        <v>0.00029999999999999997</v>
      </c>
      <c r="N206" s="8">
        <v>0.00069999999999999999</v>
      </c>
      <c r="O206" s="8">
        <v>0.00020000000000000001</v>
      </c>
      <c r="P206" s="52"/>
    </row>
    <row r="207" spans="1:16" ht="12.75">
      <c r="A207" s="52"/>
      <c r="B207" s="6" t="s">
        <v>1539</v>
      </c>
      <c r="C207" s="17">
        <v>1080613</v>
      </c>
      <c r="D207" s="18" t="s">
        <v>200</v>
      </c>
      <c r="E207" s="6"/>
      <c r="F207" s="18">
        <v>520041963</v>
      </c>
      <c r="G207" s="6" t="s">
        <v>495</v>
      </c>
      <c r="H207" s="6" t="s">
        <v>100</v>
      </c>
      <c r="I207" s="7">
        <v>2556.6700000000001</v>
      </c>
      <c r="J207" s="7">
        <v>3806</v>
      </c>
      <c r="K207" s="7">
        <v>0</v>
      </c>
      <c r="L207" s="7">
        <v>97.310000000000002</v>
      </c>
      <c r="M207" s="8">
        <v>0.00020000000000000001</v>
      </c>
      <c r="N207" s="8">
        <v>0.00020000000000000001</v>
      </c>
      <c r="O207" s="8">
        <v>0.00010000000000000001</v>
      </c>
      <c r="P207" s="52"/>
    </row>
    <row r="208" spans="1:16" ht="12.75">
      <c r="A208" s="52"/>
      <c r="B208" s="6" t="s">
        <v>1540</v>
      </c>
      <c r="C208" s="17">
        <v>1081843</v>
      </c>
      <c r="D208" s="18" t="s">
        <v>200</v>
      </c>
      <c r="E208" s="6"/>
      <c r="F208" s="18">
        <v>520043795</v>
      </c>
      <c r="G208" s="6" t="s">
        <v>495</v>
      </c>
      <c r="H208" s="6" t="s">
        <v>100</v>
      </c>
      <c r="I208" s="7">
        <v>32280.599999999999</v>
      </c>
      <c r="J208" s="7">
        <v>1730</v>
      </c>
      <c r="K208" s="7">
        <v>0</v>
      </c>
      <c r="L208" s="7">
        <v>558.45000000000005</v>
      </c>
      <c r="M208" s="8">
        <v>0.00040000000000000002</v>
      </c>
      <c r="N208" s="8">
        <v>0.0014</v>
      </c>
      <c r="O208" s="8">
        <v>0.00029999999999999997</v>
      </c>
      <c r="P208" s="52"/>
    </row>
    <row r="209" spans="1:16" ht="12.75">
      <c r="A209" s="52"/>
      <c r="B209" s="6" t="s">
        <v>1541</v>
      </c>
      <c r="C209" s="17">
        <v>1185057</v>
      </c>
      <c r="D209" s="18" t="s">
        <v>200</v>
      </c>
      <c r="E209" s="6"/>
      <c r="F209" s="18">
        <v>514288661</v>
      </c>
      <c r="G209" s="6" t="s">
        <v>495</v>
      </c>
      <c r="H209" s="6" t="s">
        <v>100</v>
      </c>
      <c r="I209" s="7">
        <v>4647.6300000000001</v>
      </c>
      <c r="J209" s="7">
        <v>2288</v>
      </c>
      <c r="K209" s="7">
        <v>0</v>
      </c>
      <c r="L209" s="7">
        <v>106.34</v>
      </c>
      <c r="M209" s="8">
        <v>0.00020000000000000001</v>
      </c>
      <c r="N209" s="8">
        <v>0.00029999999999999997</v>
      </c>
      <c r="O209" s="8">
        <v>0.00010000000000000001</v>
      </c>
      <c r="P209" s="52"/>
    </row>
    <row r="210" spans="1:16" ht="12.75">
      <c r="A210" s="52"/>
      <c r="B210" s="6" t="s">
        <v>1542</v>
      </c>
      <c r="C210" s="17">
        <v>1184381</v>
      </c>
      <c r="D210" s="18" t="s">
        <v>200</v>
      </c>
      <c r="E210" s="6"/>
      <c r="F210" s="18">
        <v>514956465</v>
      </c>
      <c r="G210" s="6" t="s">
        <v>495</v>
      </c>
      <c r="H210" s="6" t="s">
        <v>100</v>
      </c>
      <c r="I210" s="7">
        <v>25630.209999999999</v>
      </c>
      <c r="J210" s="7">
        <v>597.89999999999998</v>
      </c>
      <c r="K210" s="7">
        <v>0</v>
      </c>
      <c r="L210" s="7">
        <v>153.24000000000001</v>
      </c>
      <c r="M210" s="8">
        <v>0.00020000000000000001</v>
      </c>
      <c r="N210" s="8">
        <v>0.00040000000000000002</v>
      </c>
      <c r="O210" s="8">
        <v>0.00010000000000000001</v>
      </c>
      <c r="P210" s="52"/>
    </row>
    <row r="211" spans="1:16" ht="12.75">
      <c r="A211" s="52"/>
      <c r="B211" s="6" t="s">
        <v>1543</v>
      </c>
      <c r="C211" s="17">
        <v>1141464</v>
      </c>
      <c r="D211" s="18" t="s">
        <v>200</v>
      </c>
      <c r="E211" s="6"/>
      <c r="F211" s="18">
        <v>513834606</v>
      </c>
      <c r="G211" s="6" t="s">
        <v>495</v>
      </c>
      <c r="H211" s="6" t="s">
        <v>100</v>
      </c>
      <c r="I211" s="7">
        <v>26558.43</v>
      </c>
      <c r="J211" s="7">
        <v>1246</v>
      </c>
      <c r="K211" s="7">
        <v>0</v>
      </c>
      <c r="L211" s="7">
        <v>330.92000000000002</v>
      </c>
      <c r="M211" s="8">
        <v>0.00040000000000000002</v>
      </c>
      <c r="N211" s="8">
        <v>0.00080000000000000004</v>
      </c>
      <c r="O211" s="8">
        <v>0.00020000000000000001</v>
      </c>
      <c r="P211" s="52"/>
    </row>
    <row r="212" spans="1:16" ht="12.75">
      <c r="A212" s="52"/>
      <c r="B212" s="6" t="s">
        <v>1544</v>
      </c>
      <c r="C212" s="17">
        <v>10805970</v>
      </c>
      <c r="D212" s="18" t="s">
        <v>200</v>
      </c>
      <c r="E212" s="6"/>
      <c r="F212" s="18">
        <v>520041674</v>
      </c>
      <c r="G212" s="6" t="s">
        <v>429</v>
      </c>
      <c r="H212" s="6" t="s">
        <v>100</v>
      </c>
      <c r="I212" s="7">
        <v>6252.8199999999997</v>
      </c>
      <c r="J212" s="7">
        <v>44.530000000000001</v>
      </c>
      <c r="K212" s="7">
        <v>0</v>
      </c>
      <c r="L212" s="7">
        <v>2.7799999999999998</v>
      </c>
      <c r="M212" s="8">
        <v>0.00010000000000000001</v>
      </c>
      <c r="N212" s="8">
        <v>0</v>
      </c>
      <c r="O212" s="8">
        <v>0</v>
      </c>
      <c r="P212" s="52"/>
    </row>
    <row r="213" spans="1:16" ht="12.75">
      <c r="A213" s="52"/>
      <c r="B213" s="6" t="s">
        <v>1545</v>
      </c>
      <c r="C213" s="17">
        <v>1080597</v>
      </c>
      <c r="D213" s="18" t="s">
        <v>200</v>
      </c>
      <c r="E213" s="6"/>
      <c r="F213" s="18">
        <v>520041674</v>
      </c>
      <c r="G213" s="6" t="s">
        <v>429</v>
      </c>
      <c r="H213" s="6" t="s">
        <v>100</v>
      </c>
      <c r="I213" s="7">
        <v>51783.93</v>
      </c>
      <c r="J213" s="7">
        <v>46</v>
      </c>
      <c r="K213" s="7">
        <v>0</v>
      </c>
      <c r="L213" s="7">
        <v>23.82</v>
      </c>
      <c r="M213" s="8">
        <v>0.00089999999999999998</v>
      </c>
      <c r="N213" s="8">
        <v>0.00010000000000000001</v>
      </c>
      <c r="O213" s="8">
        <v>0</v>
      </c>
      <c r="P213" s="52"/>
    </row>
    <row r="214" spans="1:16" ht="12.75">
      <c r="A214" s="52"/>
      <c r="B214" s="6" t="s">
        <v>1546</v>
      </c>
      <c r="C214" s="17">
        <v>271015</v>
      </c>
      <c r="D214" s="18" t="s">
        <v>200</v>
      </c>
      <c r="E214" s="6"/>
      <c r="F214" s="18">
        <v>520036997</v>
      </c>
      <c r="G214" s="6" t="s">
        <v>429</v>
      </c>
      <c r="H214" s="6" t="s">
        <v>100</v>
      </c>
      <c r="I214" s="7">
        <v>7537.3199999999997</v>
      </c>
      <c r="J214" s="7">
        <v>1241</v>
      </c>
      <c r="K214" s="7">
        <v>0</v>
      </c>
      <c r="L214" s="7">
        <v>93.540000000000006</v>
      </c>
      <c r="M214" s="8">
        <v>0.00080000000000000004</v>
      </c>
      <c r="N214" s="8">
        <v>0.00020000000000000001</v>
      </c>
      <c r="O214" s="8">
        <v>0.00010000000000000001</v>
      </c>
      <c r="P214" s="52"/>
    </row>
    <row r="215" spans="1:16" ht="12.75">
      <c r="A215" s="52"/>
      <c r="B215" s="6" t="s">
        <v>1547</v>
      </c>
      <c r="C215" s="17">
        <v>1093202</v>
      </c>
      <c r="D215" s="18" t="s">
        <v>200</v>
      </c>
      <c r="E215" s="6"/>
      <c r="F215" s="18">
        <v>520043878</v>
      </c>
      <c r="G215" s="6" t="s">
        <v>341</v>
      </c>
      <c r="H215" s="6" t="s">
        <v>100</v>
      </c>
      <c r="I215" s="7">
        <v>271.38</v>
      </c>
      <c r="J215" s="7">
        <v>12160</v>
      </c>
      <c r="K215" s="7">
        <v>0</v>
      </c>
      <c r="L215" s="7">
        <v>33</v>
      </c>
      <c r="M215" s="8">
        <v>1.645E-05</v>
      </c>
      <c r="N215" s="8">
        <v>0.00010000000000000001</v>
      </c>
      <c r="O215" s="8">
        <v>0</v>
      </c>
      <c r="P215" s="52"/>
    </row>
    <row r="216" spans="1:16" ht="12.75">
      <c r="A216" s="52"/>
      <c r="B216" s="6" t="s">
        <v>1548</v>
      </c>
      <c r="C216" s="17">
        <v>1166917</v>
      </c>
      <c r="D216" s="18" t="s">
        <v>200</v>
      </c>
      <c r="E216" s="6"/>
      <c r="F216" s="18">
        <v>516077989</v>
      </c>
      <c r="G216" s="6" t="s">
        <v>341</v>
      </c>
      <c r="H216" s="6" t="s">
        <v>100</v>
      </c>
      <c r="I216" s="7">
        <v>10470.41</v>
      </c>
      <c r="J216" s="7">
        <v>6311</v>
      </c>
      <c r="K216" s="7">
        <v>0</v>
      </c>
      <c r="L216" s="7">
        <v>660.78999999999996</v>
      </c>
      <c r="M216" s="8">
        <v>0.00069999999999999999</v>
      </c>
      <c r="N216" s="8">
        <v>0.0016000000000000001</v>
      </c>
      <c r="O216" s="8">
        <v>0.00040000000000000002</v>
      </c>
      <c r="P216" s="52"/>
    </row>
    <row r="217" spans="1:16" ht="12.75">
      <c r="A217" s="52"/>
      <c r="B217" s="6" t="s">
        <v>1549</v>
      </c>
      <c r="C217" s="17">
        <v>756015</v>
      </c>
      <c r="D217" s="18" t="s">
        <v>200</v>
      </c>
      <c r="E217" s="6"/>
      <c r="F217" s="18">
        <v>520029315</v>
      </c>
      <c r="G217" s="6" t="s">
        <v>341</v>
      </c>
      <c r="H217" s="6" t="s">
        <v>100</v>
      </c>
      <c r="I217" s="7">
        <v>6.2000000000000002</v>
      </c>
      <c r="J217" s="7">
        <v>89.400000000000006</v>
      </c>
      <c r="K217" s="7">
        <v>0</v>
      </c>
      <c r="L217" s="7">
        <v>0.01</v>
      </c>
      <c r="M217" s="8">
        <v>1.1000000000000001E-06</v>
      </c>
      <c r="N217" s="8">
        <v>0</v>
      </c>
      <c r="O217" s="8">
        <v>0</v>
      </c>
      <c r="P217" s="52"/>
    </row>
    <row r="218" spans="1:16" ht="12.75">
      <c r="A218" s="52"/>
      <c r="B218" s="6" t="s">
        <v>1550</v>
      </c>
      <c r="C218" s="17">
        <v>1168657</v>
      </c>
      <c r="D218" s="18" t="s">
        <v>200</v>
      </c>
      <c r="E218" s="6"/>
      <c r="F218" s="18">
        <v>540294428</v>
      </c>
      <c r="G218" s="6" t="s">
        <v>1551</v>
      </c>
      <c r="H218" s="6" t="s">
        <v>100</v>
      </c>
      <c r="I218" s="7">
        <v>21069.68</v>
      </c>
      <c r="J218" s="7">
        <v>78.299999999999997</v>
      </c>
      <c r="K218" s="7">
        <v>0</v>
      </c>
      <c r="L218" s="7">
        <v>16.5</v>
      </c>
      <c r="M218" s="8">
        <v>0.00059999999999999995</v>
      </c>
      <c r="N218" s="8">
        <v>0</v>
      </c>
      <c r="O218" s="8">
        <v>0</v>
      </c>
      <c r="P218" s="52"/>
    </row>
    <row r="219" spans="1:16" ht="12.75">
      <c r="A219" s="52"/>
      <c r="B219" s="6" t="s">
        <v>1552</v>
      </c>
      <c r="C219" s="17">
        <v>1171933</v>
      </c>
      <c r="D219" s="18" t="s">
        <v>200</v>
      </c>
      <c r="E219" s="6"/>
      <c r="F219" s="18">
        <v>514999952</v>
      </c>
      <c r="G219" s="6" t="s">
        <v>1551</v>
      </c>
      <c r="H219" s="6" t="s">
        <v>100</v>
      </c>
      <c r="I219" s="7">
        <v>6601.96</v>
      </c>
      <c r="J219" s="7">
        <v>698.79999999999995</v>
      </c>
      <c r="K219" s="7">
        <v>0</v>
      </c>
      <c r="L219" s="7">
        <v>46.130000000000003</v>
      </c>
      <c r="M219" s="8">
        <v>0.00050000000000000001</v>
      </c>
      <c r="N219" s="8">
        <v>0.00010000000000000001</v>
      </c>
      <c r="O219" s="8">
        <v>0</v>
      </c>
      <c r="P219" s="52"/>
    </row>
    <row r="220" spans="1:16" ht="12.75">
      <c r="A220" s="52"/>
      <c r="B220" s="6" t="s">
        <v>1553</v>
      </c>
      <c r="C220" s="17">
        <v>1080928</v>
      </c>
      <c r="D220" s="18" t="s">
        <v>200</v>
      </c>
      <c r="E220" s="6"/>
      <c r="F220" s="18">
        <v>520042458</v>
      </c>
      <c r="G220" s="6" t="s">
        <v>1554</v>
      </c>
      <c r="H220" s="6" t="s">
        <v>100</v>
      </c>
      <c r="I220" s="7">
        <v>15112.06</v>
      </c>
      <c r="J220" s="7">
        <v>872.5</v>
      </c>
      <c r="K220" s="7">
        <v>0</v>
      </c>
      <c r="L220" s="7">
        <v>131.84999999999999</v>
      </c>
      <c r="M220" s="8">
        <v>0.00069999999999999999</v>
      </c>
      <c r="N220" s="8">
        <v>0.00029999999999999997</v>
      </c>
      <c r="O220" s="8">
        <v>0.00010000000000000001</v>
      </c>
      <c r="P220" s="52"/>
    </row>
    <row r="221" spans="1:16" ht="12.75">
      <c r="A221" s="52"/>
      <c r="B221" s="6" t="s">
        <v>1555</v>
      </c>
      <c r="C221" s="17">
        <v>1142454</v>
      </c>
      <c r="D221" s="18" t="s">
        <v>200</v>
      </c>
      <c r="E221" s="6"/>
      <c r="F221" s="18">
        <v>511164907</v>
      </c>
      <c r="G221" s="6" t="s">
        <v>1554</v>
      </c>
      <c r="H221" s="6" t="s">
        <v>100</v>
      </c>
      <c r="I221" s="7">
        <v>7160.0100000000002</v>
      </c>
      <c r="J221" s="7">
        <v>1278</v>
      </c>
      <c r="K221" s="7">
        <v>0</v>
      </c>
      <c r="L221" s="7">
        <v>91.5</v>
      </c>
      <c r="M221" s="8">
        <v>0.00020000000000000001</v>
      </c>
      <c r="N221" s="8">
        <v>0.00020000000000000001</v>
      </c>
      <c r="O221" s="8">
        <v>0.00010000000000000001</v>
      </c>
      <c r="P221" s="52"/>
    </row>
    <row r="222" spans="1:16" ht="12.75">
      <c r="A222" s="52"/>
      <c r="B222" s="6" t="s">
        <v>1556</v>
      </c>
      <c r="C222" s="17">
        <v>1082726</v>
      </c>
      <c r="D222" s="18" t="s">
        <v>200</v>
      </c>
      <c r="E222" s="6"/>
      <c r="F222" s="18">
        <v>520035791</v>
      </c>
      <c r="G222" s="6" t="s">
        <v>1554</v>
      </c>
      <c r="H222" s="6" t="s">
        <v>100</v>
      </c>
      <c r="I222" s="7">
        <v>1197.8800000000001</v>
      </c>
      <c r="J222" s="7">
        <v>2001</v>
      </c>
      <c r="K222" s="7">
        <v>0</v>
      </c>
      <c r="L222" s="7">
        <v>23.969999999999999</v>
      </c>
      <c r="M222" s="8">
        <v>0.00010000000000000001</v>
      </c>
      <c r="N222" s="8">
        <v>0.00010000000000000001</v>
      </c>
      <c r="O222" s="8">
        <v>0</v>
      </c>
      <c r="P222" s="52"/>
    </row>
    <row r="223" spans="1:16" ht="12.75">
      <c r="A223" s="52"/>
      <c r="B223" s="6" t="s">
        <v>1557</v>
      </c>
      <c r="C223" s="17">
        <v>1099654</v>
      </c>
      <c r="D223" s="18" t="s">
        <v>200</v>
      </c>
      <c r="E223" s="6"/>
      <c r="F223" s="18">
        <v>512394776</v>
      </c>
      <c r="G223" s="6" t="s">
        <v>834</v>
      </c>
      <c r="H223" s="6" t="s">
        <v>100</v>
      </c>
      <c r="I223" s="7">
        <v>581.34000000000003</v>
      </c>
      <c r="J223" s="7">
        <v>2735</v>
      </c>
      <c r="K223" s="7">
        <v>0</v>
      </c>
      <c r="L223" s="7">
        <v>15.9</v>
      </c>
      <c r="M223" s="8">
        <v>1.558E-05</v>
      </c>
      <c r="N223" s="8">
        <v>0</v>
      </c>
      <c r="O223" s="8">
        <v>0</v>
      </c>
      <c r="P223" s="52"/>
    </row>
    <row r="224" spans="1:16" ht="12.75">
      <c r="A224" s="52"/>
      <c r="B224" s="6" t="s">
        <v>1558</v>
      </c>
      <c r="C224" s="17">
        <v>3830180</v>
      </c>
      <c r="D224" s="18" t="s">
        <v>200</v>
      </c>
      <c r="E224" s="6"/>
      <c r="F224" s="18">
        <v>520038548</v>
      </c>
      <c r="G224" s="6" t="s">
        <v>834</v>
      </c>
      <c r="H224" s="6" t="s">
        <v>100</v>
      </c>
      <c r="I224" s="7">
        <v>2724.3699999999999</v>
      </c>
      <c r="J224" s="7">
        <v>264.85000000000002</v>
      </c>
      <c r="K224" s="7">
        <v>0</v>
      </c>
      <c r="L224" s="7">
        <v>7.2199999999999998</v>
      </c>
      <c r="M224" s="8">
        <v>0.00010000000000000001</v>
      </c>
      <c r="N224" s="8">
        <v>0</v>
      </c>
      <c r="O224" s="8">
        <v>0</v>
      </c>
      <c r="P224" s="52"/>
    </row>
    <row r="225" spans="1:16" ht="12.75">
      <c r="A225" s="52"/>
      <c r="B225" s="6" t="s">
        <v>1559</v>
      </c>
      <c r="C225" s="17">
        <v>1176288</v>
      </c>
      <c r="D225" s="18" t="s">
        <v>200</v>
      </c>
      <c r="E225" s="6"/>
      <c r="F225" s="18">
        <v>514525260</v>
      </c>
      <c r="G225" s="6" t="s">
        <v>834</v>
      </c>
      <c r="H225" s="6" t="s">
        <v>100</v>
      </c>
      <c r="I225" s="7">
        <v>2219.1500000000001</v>
      </c>
      <c r="J225" s="7">
        <v>3916</v>
      </c>
      <c r="K225" s="7">
        <v>0</v>
      </c>
      <c r="L225" s="7">
        <v>86.900000000000006</v>
      </c>
      <c r="M225" s="8">
        <v>0.00020000000000000001</v>
      </c>
      <c r="N225" s="8">
        <v>0.00020000000000000001</v>
      </c>
      <c r="O225" s="8">
        <v>0.00010000000000000001</v>
      </c>
      <c r="P225" s="52"/>
    </row>
    <row r="226" spans="1:16" ht="12.75">
      <c r="A226" s="52"/>
      <c r="B226" s="6" t="s">
        <v>1560</v>
      </c>
      <c r="C226" s="17">
        <v>2160100</v>
      </c>
      <c r="D226" s="18" t="s">
        <v>200</v>
      </c>
      <c r="E226" s="6"/>
      <c r="F226" s="18">
        <v>520036096</v>
      </c>
      <c r="G226" s="6" t="s">
        <v>834</v>
      </c>
      <c r="H226" s="6" t="s">
        <v>100</v>
      </c>
      <c r="I226" s="7">
        <v>18131.82</v>
      </c>
      <c r="J226" s="7">
        <v>237.66</v>
      </c>
      <c r="K226" s="7">
        <v>0</v>
      </c>
      <c r="L226" s="7">
        <v>43.090000000000003</v>
      </c>
      <c r="M226" s="8">
        <v>0.00020000000000000001</v>
      </c>
      <c r="N226" s="8">
        <v>0.00010000000000000001</v>
      </c>
      <c r="O226" s="8">
        <v>0</v>
      </c>
      <c r="P226" s="52"/>
    </row>
    <row r="227" spans="1:16" ht="12.75">
      <c r="A227" s="52"/>
      <c r="B227" s="6" t="s">
        <v>1561</v>
      </c>
      <c r="C227" s="17">
        <v>1174093</v>
      </c>
      <c r="D227" s="18" t="s">
        <v>200</v>
      </c>
      <c r="E227" s="6"/>
      <c r="F227" s="18">
        <v>515446474</v>
      </c>
      <c r="G227" s="6" t="s">
        <v>834</v>
      </c>
      <c r="H227" s="6" t="s">
        <v>100</v>
      </c>
      <c r="I227" s="7">
        <v>10333.440000000001</v>
      </c>
      <c r="J227" s="7">
        <v>963.29999999999995</v>
      </c>
      <c r="K227" s="7">
        <v>0</v>
      </c>
      <c r="L227" s="7">
        <v>99.540000000000006</v>
      </c>
      <c r="M227" s="8">
        <v>0.00050000000000000001</v>
      </c>
      <c r="N227" s="8">
        <v>0.00020000000000000001</v>
      </c>
      <c r="O227" s="8">
        <v>0.00010000000000000001</v>
      </c>
      <c r="P227" s="52"/>
    </row>
    <row r="228" spans="1:16" ht="12.75">
      <c r="A228" s="52"/>
      <c r="B228" s="6" t="s">
        <v>1562</v>
      </c>
      <c r="C228" s="17">
        <v>1084953</v>
      </c>
      <c r="D228" s="18" t="s">
        <v>200</v>
      </c>
      <c r="E228" s="6"/>
      <c r="F228" s="18">
        <v>511416612</v>
      </c>
      <c r="G228" s="6" t="s">
        <v>834</v>
      </c>
      <c r="H228" s="6" t="s">
        <v>100</v>
      </c>
      <c r="I228" s="7">
        <v>1533.4500000000001</v>
      </c>
      <c r="J228" s="7">
        <v>5131</v>
      </c>
      <c r="K228" s="7">
        <v>0</v>
      </c>
      <c r="L228" s="7">
        <v>78.680000000000007</v>
      </c>
      <c r="M228" s="8">
        <v>0.00029999999999999997</v>
      </c>
      <c r="N228" s="8">
        <v>0.00020000000000000001</v>
      </c>
      <c r="O228" s="8">
        <v>0</v>
      </c>
      <c r="P228" s="52"/>
    </row>
    <row r="229" spans="1:16" ht="12.75">
      <c r="A229" s="52"/>
      <c r="B229" s="6" t="s">
        <v>1563</v>
      </c>
      <c r="C229" s="17">
        <v>1173145</v>
      </c>
      <c r="D229" s="18" t="s">
        <v>200</v>
      </c>
      <c r="E229" s="6"/>
      <c r="F229" s="18">
        <v>515116192</v>
      </c>
      <c r="G229" s="6" t="s">
        <v>834</v>
      </c>
      <c r="H229" s="6" t="s">
        <v>100</v>
      </c>
      <c r="I229" s="7">
        <v>895.77999999999997</v>
      </c>
      <c r="J229" s="7">
        <v>1501</v>
      </c>
      <c r="K229" s="7">
        <v>0</v>
      </c>
      <c r="L229" s="7">
        <v>13.449999999999999</v>
      </c>
      <c r="M229" s="8">
        <v>0.00020000000000000001</v>
      </c>
      <c r="N229" s="8">
        <v>0</v>
      </c>
      <c r="O229" s="8">
        <v>0</v>
      </c>
      <c r="P229" s="52"/>
    </row>
    <row r="230" spans="1:16" ht="12.75">
      <c r="A230" s="52"/>
      <c r="B230" s="6" t="s">
        <v>1564</v>
      </c>
      <c r="C230" s="17">
        <v>1182260</v>
      </c>
      <c r="D230" s="18" t="s">
        <v>200</v>
      </c>
      <c r="E230" s="6"/>
      <c r="F230" s="18">
        <v>514949973</v>
      </c>
      <c r="G230" s="6" t="s">
        <v>834</v>
      </c>
      <c r="H230" s="6" t="s">
        <v>100</v>
      </c>
      <c r="I230" s="7">
        <v>3236.4499999999998</v>
      </c>
      <c r="J230" s="7">
        <v>1070</v>
      </c>
      <c r="K230" s="7">
        <v>0</v>
      </c>
      <c r="L230" s="7">
        <v>34.630000000000003</v>
      </c>
      <c r="M230" s="8">
        <v>0.00050000000000000001</v>
      </c>
      <c r="N230" s="8">
        <v>0.00010000000000000001</v>
      </c>
      <c r="O230" s="8">
        <v>0</v>
      </c>
      <c r="P230" s="52"/>
    </row>
    <row r="231" spans="1:16" ht="12.75">
      <c r="A231" s="52"/>
      <c r="B231" s="6" t="s">
        <v>1565</v>
      </c>
      <c r="C231" s="17">
        <v>1172527</v>
      </c>
      <c r="D231" s="18" t="s">
        <v>200</v>
      </c>
      <c r="E231" s="6"/>
      <c r="F231" s="18">
        <v>515369296</v>
      </c>
      <c r="G231" s="6" t="s">
        <v>834</v>
      </c>
      <c r="H231" s="6" t="s">
        <v>100</v>
      </c>
      <c r="I231" s="7">
        <v>1949.05</v>
      </c>
      <c r="J231" s="7">
        <v>284.39999999999998</v>
      </c>
      <c r="K231" s="7">
        <v>0</v>
      </c>
      <c r="L231" s="7">
        <v>5.54</v>
      </c>
      <c r="M231" s="8">
        <v>4.9679999999999999E-05</v>
      </c>
      <c r="N231" s="8">
        <v>0</v>
      </c>
      <c r="O231" s="8">
        <v>0</v>
      </c>
      <c r="P231" s="52"/>
    </row>
    <row r="232" spans="1:16" ht="12.75">
      <c r="A232" s="52"/>
      <c r="B232" s="6" t="s">
        <v>1566</v>
      </c>
      <c r="C232" s="17">
        <v>328013</v>
      </c>
      <c r="D232" s="18" t="s">
        <v>200</v>
      </c>
      <c r="E232" s="6"/>
      <c r="F232" s="18">
        <v>520037797</v>
      </c>
      <c r="G232" s="6" t="s">
        <v>654</v>
      </c>
      <c r="H232" s="6" t="s">
        <v>100</v>
      </c>
      <c r="I232" s="7">
        <v>16252.639999999999</v>
      </c>
      <c r="J232" s="7">
        <v>9732</v>
      </c>
      <c r="K232" s="7">
        <v>0</v>
      </c>
      <c r="L232" s="7">
        <v>1581.71</v>
      </c>
      <c r="M232" s="8">
        <v>0.0012999999999999999</v>
      </c>
      <c r="N232" s="8">
        <v>0.0038</v>
      </c>
      <c r="O232" s="8">
        <v>0.001</v>
      </c>
      <c r="P232" s="52"/>
    </row>
    <row r="233" spans="1:16" ht="12.75">
      <c r="A233" s="52"/>
      <c r="B233" s="6" t="s">
        <v>1567</v>
      </c>
      <c r="C233" s="17">
        <v>1094119</v>
      </c>
      <c r="D233" s="18" t="s">
        <v>200</v>
      </c>
      <c r="E233" s="6"/>
      <c r="F233" s="18">
        <v>511524605</v>
      </c>
      <c r="G233" s="6" t="s">
        <v>1568</v>
      </c>
      <c r="H233" s="6" t="s">
        <v>100</v>
      </c>
      <c r="I233" s="7">
        <v>18297.48</v>
      </c>
      <c r="J233" s="7">
        <v>1780</v>
      </c>
      <c r="K233" s="7">
        <v>0</v>
      </c>
      <c r="L233" s="7">
        <v>325.69999999999999</v>
      </c>
      <c r="M233" s="8">
        <v>0.00040000000000000002</v>
      </c>
      <c r="N233" s="8">
        <v>0.00080000000000000004</v>
      </c>
      <c r="O233" s="8">
        <v>0.00020000000000000001</v>
      </c>
      <c r="P233" s="52"/>
    </row>
    <row r="234" spans="1:16" ht="12.75">
      <c r="A234" s="52"/>
      <c r="B234" s="6" t="s">
        <v>1569</v>
      </c>
      <c r="C234" s="17">
        <v>1182591</v>
      </c>
      <c r="D234" s="18" t="s">
        <v>200</v>
      </c>
      <c r="E234" s="6"/>
      <c r="F234" s="18">
        <v>513721803</v>
      </c>
      <c r="G234" s="6" t="s">
        <v>1570</v>
      </c>
      <c r="H234" s="6" t="s">
        <v>100</v>
      </c>
      <c r="I234" s="7">
        <v>8697.3400000000001</v>
      </c>
      <c r="J234" s="7">
        <v>2800</v>
      </c>
      <c r="K234" s="7">
        <v>0</v>
      </c>
      <c r="L234" s="7">
        <v>243.53</v>
      </c>
      <c r="M234" s="8">
        <v>0.00029999999999999997</v>
      </c>
      <c r="N234" s="8">
        <v>0.00059999999999999995</v>
      </c>
      <c r="O234" s="8">
        <v>0.00010000000000000001</v>
      </c>
      <c r="P234" s="52"/>
    </row>
    <row r="235" spans="1:16" ht="12.75">
      <c r="A235" s="52"/>
      <c r="B235" s="6" t="s">
        <v>1571</v>
      </c>
      <c r="C235" s="17">
        <v>1101021</v>
      </c>
      <c r="D235" s="18" t="s">
        <v>200</v>
      </c>
      <c r="E235" s="6"/>
      <c r="F235" s="18">
        <v>513487629</v>
      </c>
      <c r="G235" s="6" t="s">
        <v>1570</v>
      </c>
      <c r="H235" s="6" t="s">
        <v>100</v>
      </c>
      <c r="I235" s="7">
        <v>0.35999999999999999</v>
      </c>
      <c r="J235" s="7">
        <v>590.5</v>
      </c>
      <c r="K235" s="7">
        <v>0</v>
      </c>
      <c r="L235" s="7">
        <v>0</v>
      </c>
      <c r="M235" s="8">
        <v>2.9999999999999997E-08</v>
      </c>
      <c r="N235" s="8">
        <v>0</v>
      </c>
      <c r="O235" s="8">
        <v>0</v>
      </c>
      <c r="P235" s="52"/>
    </row>
    <row r="236" spans="1:16" ht="12.75">
      <c r="A236" s="52"/>
      <c r="B236" s="6" t="s">
        <v>1572</v>
      </c>
      <c r="C236" s="17">
        <v>1178912</v>
      </c>
      <c r="D236" s="18" t="s">
        <v>200</v>
      </c>
      <c r="E236" s="6"/>
      <c r="F236" s="18">
        <v>514034123</v>
      </c>
      <c r="G236" s="6" t="s">
        <v>1570</v>
      </c>
      <c r="H236" s="6" t="s">
        <v>100</v>
      </c>
      <c r="I236" s="7">
        <v>47066</v>
      </c>
      <c r="J236" s="7">
        <v>299.69999999999999</v>
      </c>
      <c r="K236" s="7">
        <v>0</v>
      </c>
      <c r="L236" s="7">
        <v>141.06</v>
      </c>
      <c r="M236" s="8">
        <v>0.00050000000000000001</v>
      </c>
      <c r="N236" s="8">
        <v>0.00029999999999999997</v>
      </c>
      <c r="O236" s="8">
        <v>0.00010000000000000001</v>
      </c>
      <c r="P236" s="52"/>
    </row>
    <row r="237" spans="1:16" ht="12.75">
      <c r="A237" s="52"/>
      <c r="B237" s="6" t="s">
        <v>1573</v>
      </c>
      <c r="C237" s="17">
        <v>1100718</v>
      </c>
      <c r="D237" s="18" t="s">
        <v>200</v>
      </c>
      <c r="E237" s="6"/>
      <c r="F237" s="18">
        <v>513890764</v>
      </c>
      <c r="G237" s="6" t="s">
        <v>1570</v>
      </c>
      <c r="H237" s="6" t="s">
        <v>100</v>
      </c>
      <c r="I237" s="7">
        <v>16549.040000000001</v>
      </c>
      <c r="J237" s="7">
        <v>1371</v>
      </c>
      <c r="K237" s="7">
        <v>0</v>
      </c>
      <c r="L237" s="7">
        <v>226.88999999999999</v>
      </c>
      <c r="M237" s="8">
        <v>0.00050000000000000001</v>
      </c>
      <c r="N237" s="8">
        <v>0.00059999999999999995</v>
      </c>
      <c r="O237" s="8">
        <v>0.00010000000000000001</v>
      </c>
      <c r="P237" s="52"/>
    </row>
    <row r="238" spans="1:16" ht="12.75">
      <c r="A238" s="52"/>
      <c r="B238" s="6" t="s">
        <v>1574</v>
      </c>
      <c r="C238" s="17">
        <v>1170000</v>
      </c>
      <c r="D238" s="18" t="s">
        <v>200</v>
      </c>
      <c r="E238" s="6"/>
      <c r="F238" s="18">
        <v>514707736</v>
      </c>
      <c r="G238" s="6" t="s">
        <v>1570</v>
      </c>
      <c r="H238" s="6" t="s">
        <v>100</v>
      </c>
      <c r="I238" s="7">
        <v>2872.2800000000002</v>
      </c>
      <c r="J238" s="7">
        <v>302.80000000000001</v>
      </c>
      <c r="K238" s="7">
        <v>0</v>
      </c>
      <c r="L238" s="7">
        <v>8.6999999999999993</v>
      </c>
      <c r="M238" s="8">
        <v>0.00010000000000000001</v>
      </c>
      <c r="N238" s="8">
        <v>0</v>
      </c>
      <c r="O238" s="8">
        <v>0</v>
      </c>
      <c r="P238" s="52"/>
    </row>
    <row r="239" spans="1:16" ht="12.75">
      <c r="A239" s="52"/>
      <c r="B239" s="6" t="s">
        <v>1575</v>
      </c>
      <c r="C239" s="17">
        <v>1175439</v>
      </c>
      <c r="D239" s="18" t="s">
        <v>200</v>
      </c>
      <c r="E239" s="6"/>
      <c r="F239" s="18">
        <v>515198158</v>
      </c>
      <c r="G239" s="6" t="s">
        <v>1570</v>
      </c>
      <c r="H239" s="6" t="s">
        <v>100</v>
      </c>
      <c r="I239" s="7">
        <v>38509.019999999997</v>
      </c>
      <c r="J239" s="7">
        <v>1984</v>
      </c>
      <c r="K239" s="7">
        <v>0</v>
      </c>
      <c r="L239" s="7">
        <v>764.01999999999998</v>
      </c>
      <c r="M239" s="8">
        <v>0.0011000000000000001</v>
      </c>
      <c r="N239" s="8">
        <v>0.0019</v>
      </c>
      <c r="O239" s="8">
        <v>0.00050000000000000001</v>
      </c>
      <c r="P239" s="52"/>
    </row>
    <row r="240" spans="1:16" ht="12.75">
      <c r="A240" s="52"/>
      <c r="B240" s="6" t="s">
        <v>1576</v>
      </c>
      <c r="C240" s="17">
        <v>1176700</v>
      </c>
      <c r="D240" s="18" t="s">
        <v>200</v>
      </c>
      <c r="E240" s="6"/>
      <c r="F240" s="18">
        <v>515139129</v>
      </c>
      <c r="G240" s="6" t="s">
        <v>1570</v>
      </c>
      <c r="H240" s="6" t="s">
        <v>100</v>
      </c>
      <c r="I240" s="7">
        <v>20646.700000000001</v>
      </c>
      <c r="J240" s="7">
        <v>1131</v>
      </c>
      <c r="K240" s="7">
        <v>0</v>
      </c>
      <c r="L240" s="7">
        <v>233.50999999999999</v>
      </c>
      <c r="M240" s="8">
        <v>0.00040000000000000002</v>
      </c>
      <c r="N240" s="8">
        <v>0.00059999999999999995</v>
      </c>
      <c r="O240" s="8">
        <v>0.00010000000000000001</v>
      </c>
      <c r="P240" s="52"/>
    </row>
    <row r="241" spans="1:16" ht="12.75">
      <c r="A241" s="52"/>
      <c r="B241" s="6" t="s">
        <v>1577</v>
      </c>
      <c r="C241" s="17">
        <v>1168962</v>
      </c>
      <c r="D241" s="18" t="s">
        <v>200</v>
      </c>
      <c r="E241" s="6"/>
      <c r="F241" s="18">
        <v>540296795</v>
      </c>
      <c r="G241" s="6" t="s">
        <v>1361</v>
      </c>
      <c r="H241" s="6" t="s">
        <v>100</v>
      </c>
      <c r="I241" s="7">
        <v>18035.790000000001</v>
      </c>
      <c r="J241" s="7">
        <v>453.89999999999998</v>
      </c>
      <c r="K241" s="7">
        <v>0</v>
      </c>
      <c r="L241" s="7">
        <v>81.859999999999999</v>
      </c>
      <c r="M241" s="8">
        <v>0.0015</v>
      </c>
      <c r="N241" s="8">
        <v>0.00020000000000000001</v>
      </c>
      <c r="O241" s="8">
        <v>0.00010000000000000001</v>
      </c>
      <c r="P241" s="52"/>
    </row>
    <row r="242" spans="1:16" ht="12.75">
      <c r="A242" s="52"/>
      <c r="B242" s="6" t="s">
        <v>1578</v>
      </c>
      <c r="C242" s="17">
        <v>749077</v>
      </c>
      <c r="D242" s="18" t="s">
        <v>200</v>
      </c>
      <c r="E242" s="6"/>
      <c r="F242" s="18">
        <v>520028036</v>
      </c>
      <c r="G242" s="6" t="s">
        <v>1361</v>
      </c>
      <c r="H242" s="6" t="s">
        <v>100</v>
      </c>
      <c r="I242" s="7">
        <v>42201.669999999998</v>
      </c>
      <c r="J242" s="7">
        <v>1097</v>
      </c>
      <c r="K242" s="7">
        <v>0</v>
      </c>
      <c r="L242" s="7">
        <v>462.94999999999999</v>
      </c>
      <c r="M242" s="8">
        <v>0.00080000000000000004</v>
      </c>
      <c r="N242" s="8">
        <v>0.0011000000000000001</v>
      </c>
      <c r="O242" s="8">
        <v>0.00029999999999999997</v>
      </c>
      <c r="P242" s="52"/>
    </row>
    <row r="243" spans="1:16" ht="12.75">
      <c r="A243" s="52"/>
      <c r="B243" s="6" t="s">
        <v>1579</v>
      </c>
      <c r="C243" s="17">
        <v>1095223</v>
      </c>
      <c r="D243" s="18" t="s">
        <v>200</v>
      </c>
      <c r="E243" s="6"/>
      <c r="F243" s="18">
        <v>513680793</v>
      </c>
      <c r="G243" s="6" t="s">
        <v>1361</v>
      </c>
      <c r="H243" s="6" t="s">
        <v>100</v>
      </c>
      <c r="I243" s="7">
        <v>3780.79</v>
      </c>
      <c r="J243" s="7">
        <v>1089</v>
      </c>
      <c r="K243" s="7">
        <v>0</v>
      </c>
      <c r="L243" s="7">
        <v>41.170000000000002</v>
      </c>
      <c r="M243" s="8">
        <v>0.00080000000000000004</v>
      </c>
      <c r="N243" s="8">
        <v>0.00010000000000000001</v>
      </c>
      <c r="O243" s="8">
        <v>0</v>
      </c>
      <c r="P243" s="52"/>
    </row>
    <row r="244" spans="1:16" ht="12.75">
      <c r="A244" s="52"/>
      <c r="B244" s="6" t="s">
        <v>1580</v>
      </c>
      <c r="C244" s="17">
        <v>1103852</v>
      </c>
      <c r="D244" s="18" t="s">
        <v>200</v>
      </c>
      <c r="E244" s="6"/>
      <c r="F244" s="18">
        <v>513600056</v>
      </c>
      <c r="G244" s="6" t="s">
        <v>1361</v>
      </c>
      <c r="H244" s="6" t="s">
        <v>100</v>
      </c>
      <c r="I244" s="7">
        <v>4581.3699999999999</v>
      </c>
      <c r="J244" s="7">
        <v>181.80000000000001</v>
      </c>
      <c r="K244" s="7">
        <v>0</v>
      </c>
      <c r="L244" s="7">
        <v>8.3300000000000001</v>
      </c>
      <c r="M244" s="8">
        <v>4.5890000000000003E-05</v>
      </c>
      <c r="N244" s="8">
        <v>0</v>
      </c>
      <c r="O244" s="8">
        <v>0</v>
      </c>
      <c r="P244" s="52"/>
    </row>
    <row r="245" spans="1:16" ht="12.75">
      <c r="A245" s="52"/>
      <c r="B245" s="6" t="s">
        <v>1581</v>
      </c>
      <c r="C245" s="17">
        <v>1084003</v>
      </c>
      <c r="D245" s="18" t="s">
        <v>200</v>
      </c>
      <c r="E245" s="6"/>
      <c r="F245" s="18">
        <v>511029373</v>
      </c>
      <c r="G245" s="6" t="s">
        <v>669</v>
      </c>
      <c r="H245" s="6" t="s">
        <v>100</v>
      </c>
      <c r="I245" s="7">
        <v>4002.0100000000002</v>
      </c>
      <c r="J245" s="7">
        <v>495.69999999999999</v>
      </c>
      <c r="K245" s="7">
        <v>0</v>
      </c>
      <c r="L245" s="7">
        <v>19.84</v>
      </c>
      <c r="M245" s="8">
        <v>3.3720000000000002E-05</v>
      </c>
      <c r="N245" s="8">
        <v>0</v>
      </c>
      <c r="O245" s="8">
        <v>0</v>
      </c>
      <c r="P245" s="52"/>
    </row>
    <row r="246" spans="1:16" ht="12.75">
      <c r="A246" s="52"/>
      <c r="B246" s="6" t="s">
        <v>1582</v>
      </c>
      <c r="C246" s="17">
        <v>382010</v>
      </c>
      <c r="D246" s="18" t="s">
        <v>200</v>
      </c>
      <c r="E246" s="6"/>
      <c r="F246" s="18">
        <v>520038514</v>
      </c>
      <c r="G246" s="6" t="s">
        <v>669</v>
      </c>
      <c r="H246" s="6" t="s">
        <v>100</v>
      </c>
      <c r="I246" s="7">
        <v>49463.190000000002</v>
      </c>
      <c r="J246" s="7">
        <v>1159</v>
      </c>
      <c r="K246" s="7">
        <v>0</v>
      </c>
      <c r="L246" s="7">
        <v>573.27999999999997</v>
      </c>
      <c r="M246" s="8">
        <v>0.00089999999999999998</v>
      </c>
      <c r="N246" s="8">
        <v>0.0014</v>
      </c>
      <c r="O246" s="8">
        <v>0.00040000000000000002</v>
      </c>
      <c r="P246" s="52"/>
    </row>
    <row r="247" spans="1:16" ht="12.75">
      <c r="A247" s="52"/>
      <c r="B247" s="6" t="s">
        <v>1583</v>
      </c>
      <c r="C247" s="17">
        <v>1101666</v>
      </c>
      <c r="D247" s="18" t="s">
        <v>200</v>
      </c>
      <c r="E247" s="6"/>
      <c r="F247" s="18">
        <v>512512468</v>
      </c>
      <c r="G247" s="6" t="s">
        <v>669</v>
      </c>
      <c r="H247" s="6" t="s">
        <v>100</v>
      </c>
      <c r="I247" s="7">
        <v>29558.310000000001</v>
      </c>
      <c r="J247" s="7">
        <v>441.30000000000001</v>
      </c>
      <c r="K247" s="7">
        <v>0</v>
      </c>
      <c r="L247" s="7">
        <v>130.44</v>
      </c>
      <c r="M247" s="8">
        <v>0.00040000000000000002</v>
      </c>
      <c r="N247" s="8">
        <v>0.00029999999999999997</v>
      </c>
      <c r="O247" s="8">
        <v>0.00010000000000000001</v>
      </c>
      <c r="P247" s="52"/>
    </row>
    <row r="248" spans="1:16" ht="12.75">
      <c r="A248" s="52"/>
      <c r="B248" s="6" t="s">
        <v>1584</v>
      </c>
      <c r="C248" s="17">
        <v>1184985</v>
      </c>
      <c r="D248" s="18" t="s">
        <v>200</v>
      </c>
      <c r="E248" s="6"/>
      <c r="F248" s="18">
        <v>516476835</v>
      </c>
      <c r="G248" s="6" t="s">
        <v>669</v>
      </c>
      <c r="H248" s="6" t="s">
        <v>100</v>
      </c>
      <c r="I248" s="7">
        <v>49463.190000000002</v>
      </c>
      <c r="J248" s="7">
        <v>1314</v>
      </c>
      <c r="K248" s="7">
        <v>0</v>
      </c>
      <c r="L248" s="7">
        <v>649.95000000000005</v>
      </c>
      <c r="M248" s="8">
        <v>0.0011000000000000001</v>
      </c>
      <c r="N248" s="8">
        <v>0.0016000000000000001</v>
      </c>
      <c r="O248" s="8">
        <v>0.00040000000000000002</v>
      </c>
      <c r="P248" s="52"/>
    </row>
    <row r="249" spans="1:16" ht="12.75">
      <c r="A249" s="52"/>
      <c r="B249" s="6" t="s">
        <v>1585</v>
      </c>
      <c r="C249" s="17">
        <v>507012</v>
      </c>
      <c r="D249" s="18" t="s">
        <v>200</v>
      </c>
      <c r="E249" s="6"/>
      <c r="F249" s="18">
        <v>520040007</v>
      </c>
      <c r="G249" s="6" t="s">
        <v>669</v>
      </c>
      <c r="H249" s="6" t="s">
        <v>100</v>
      </c>
      <c r="I249" s="7">
        <v>850.77999999999997</v>
      </c>
      <c r="J249" s="7">
        <v>33080</v>
      </c>
      <c r="K249" s="7">
        <v>0</v>
      </c>
      <c r="L249" s="7">
        <v>281.44</v>
      </c>
      <c r="M249" s="8">
        <v>0.00020000000000000001</v>
      </c>
      <c r="N249" s="8">
        <v>0.00069999999999999999</v>
      </c>
      <c r="O249" s="8">
        <v>0.00020000000000000001</v>
      </c>
      <c r="P249" s="52"/>
    </row>
    <row r="250" spans="1:16" ht="12.75">
      <c r="A250" s="52"/>
      <c r="B250" s="6" t="s">
        <v>1586</v>
      </c>
      <c r="C250" s="17">
        <v>1178284</v>
      </c>
      <c r="D250" s="18" t="s">
        <v>200</v>
      </c>
      <c r="E250" s="6"/>
      <c r="F250" s="18">
        <v>516107323</v>
      </c>
      <c r="G250" s="6" t="s">
        <v>669</v>
      </c>
      <c r="H250" s="6" t="s">
        <v>100</v>
      </c>
      <c r="I250" s="7">
        <v>12777.34</v>
      </c>
      <c r="J250" s="7">
        <v>619</v>
      </c>
      <c r="K250" s="7">
        <v>0</v>
      </c>
      <c r="L250" s="7">
        <v>79.090000000000003</v>
      </c>
      <c r="M250" s="8">
        <v>0.00080000000000000004</v>
      </c>
      <c r="N250" s="8">
        <v>0.00020000000000000001</v>
      </c>
      <c r="O250" s="8">
        <v>0</v>
      </c>
      <c r="P250" s="52"/>
    </row>
    <row r="251" spans="1:16" ht="12.75">
      <c r="A251" s="52"/>
      <c r="B251" s="6" t="s">
        <v>1587</v>
      </c>
      <c r="C251" s="17">
        <v>265017</v>
      </c>
      <c r="D251" s="18" t="s">
        <v>200</v>
      </c>
      <c r="E251" s="6"/>
      <c r="F251" s="18">
        <v>520036153</v>
      </c>
      <c r="G251" s="6" t="s">
        <v>609</v>
      </c>
      <c r="H251" s="6" t="s">
        <v>100</v>
      </c>
      <c r="I251" s="7">
        <v>15257.49</v>
      </c>
      <c r="J251" s="7">
        <v>2165</v>
      </c>
      <c r="K251" s="7">
        <v>0</v>
      </c>
      <c r="L251" s="7">
        <v>330.31999999999999</v>
      </c>
      <c r="M251" s="8">
        <v>0.00080000000000000004</v>
      </c>
      <c r="N251" s="8">
        <v>0.00080000000000000004</v>
      </c>
      <c r="O251" s="8">
        <v>0.00020000000000000001</v>
      </c>
      <c r="P251" s="52"/>
    </row>
    <row r="252" spans="1:16" ht="12.75">
      <c r="A252" s="52"/>
      <c r="B252" s="6" t="s">
        <v>1588</v>
      </c>
      <c r="C252" s="17">
        <v>299016</v>
      </c>
      <c r="D252" s="18" t="s">
        <v>200</v>
      </c>
      <c r="E252" s="6"/>
      <c r="F252" s="18">
        <v>520037458</v>
      </c>
      <c r="G252" s="6" t="s">
        <v>609</v>
      </c>
      <c r="H252" s="6" t="s">
        <v>100</v>
      </c>
      <c r="I252" s="7">
        <v>7610.5100000000002</v>
      </c>
      <c r="J252" s="7">
        <v>537.89999999999998</v>
      </c>
      <c r="K252" s="7">
        <v>0</v>
      </c>
      <c r="L252" s="7">
        <v>40.939999999999998</v>
      </c>
      <c r="M252" s="8">
        <v>0.00069999999999999999</v>
      </c>
      <c r="N252" s="8">
        <v>0.00010000000000000001</v>
      </c>
      <c r="O252" s="8">
        <v>0</v>
      </c>
      <c r="P252" s="52"/>
    </row>
    <row r="253" spans="1:16" ht="12.75">
      <c r="A253" s="52"/>
      <c r="B253" s="6" t="s">
        <v>1589</v>
      </c>
      <c r="C253" s="17">
        <v>1140953</v>
      </c>
      <c r="D253" s="18" t="s">
        <v>200</v>
      </c>
      <c r="E253" s="6"/>
      <c r="F253" s="18">
        <v>510852643</v>
      </c>
      <c r="G253" s="6" t="s">
        <v>1425</v>
      </c>
      <c r="H253" s="6" t="s">
        <v>100</v>
      </c>
      <c r="I253" s="7">
        <v>28605.73</v>
      </c>
      <c r="J253" s="7">
        <v>300.30000000000001</v>
      </c>
      <c r="K253" s="7">
        <v>0</v>
      </c>
      <c r="L253" s="7">
        <v>85.900000000000006</v>
      </c>
      <c r="M253" s="8">
        <v>0.00050000000000000001</v>
      </c>
      <c r="N253" s="8">
        <v>0.00020000000000000001</v>
      </c>
      <c r="O253" s="8">
        <v>0.00010000000000000001</v>
      </c>
      <c r="P253" s="52"/>
    </row>
    <row r="254" spans="1:16" ht="12.75">
      <c r="A254" s="52"/>
      <c r="B254" s="6" t="s">
        <v>1590</v>
      </c>
      <c r="C254" s="17">
        <v>1160829</v>
      </c>
      <c r="D254" s="18" t="s">
        <v>200</v>
      </c>
      <c r="E254" s="6"/>
      <c r="F254" s="18">
        <v>1776</v>
      </c>
      <c r="G254" s="6" t="s">
        <v>1425</v>
      </c>
      <c r="H254" s="6" t="s">
        <v>100</v>
      </c>
      <c r="I254" s="7">
        <v>10122</v>
      </c>
      <c r="J254" s="7">
        <v>927.5</v>
      </c>
      <c r="K254" s="7">
        <v>0</v>
      </c>
      <c r="L254" s="7">
        <v>93.879999999999995</v>
      </c>
      <c r="M254" s="8">
        <v>0.00029999999999999997</v>
      </c>
      <c r="N254" s="8">
        <v>0.00020000000000000001</v>
      </c>
      <c r="O254" s="8">
        <v>0.00010000000000000001</v>
      </c>
      <c r="P254" s="52"/>
    </row>
    <row r="255" spans="1:16" ht="12.75">
      <c r="A255" s="52"/>
      <c r="B255" s="6" t="s">
        <v>1591</v>
      </c>
      <c r="C255" s="17">
        <v>1082114</v>
      </c>
      <c r="D255" s="18" t="s">
        <v>200</v>
      </c>
      <c r="E255" s="6"/>
      <c r="F255" s="18">
        <v>520043928</v>
      </c>
      <c r="G255" s="6" t="s">
        <v>1592</v>
      </c>
      <c r="H255" s="6" t="s">
        <v>100</v>
      </c>
      <c r="I255" s="7">
        <v>3304.2199999999998</v>
      </c>
      <c r="J255" s="7">
        <v>2768</v>
      </c>
      <c r="K255" s="7">
        <v>0</v>
      </c>
      <c r="L255" s="7">
        <v>91.459999999999994</v>
      </c>
      <c r="M255" s="8">
        <v>0.00010000000000000001</v>
      </c>
      <c r="N255" s="8">
        <v>0.00020000000000000001</v>
      </c>
      <c r="O255" s="8">
        <v>0.00010000000000000001</v>
      </c>
      <c r="P255" s="52"/>
    </row>
    <row r="256" spans="1:16" ht="12.75">
      <c r="A256" s="52"/>
      <c r="B256" s="6" t="s">
        <v>1593</v>
      </c>
      <c r="C256" s="17">
        <v>10821140</v>
      </c>
      <c r="D256" s="18" t="s">
        <v>200</v>
      </c>
      <c r="E256" s="6"/>
      <c r="F256" s="18">
        <v>520043928</v>
      </c>
      <c r="G256" s="6" t="s">
        <v>1592</v>
      </c>
      <c r="H256" s="6" t="s">
        <v>100</v>
      </c>
      <c r="I256" s="7">
        <v>27711.169999999998</v>
      </c>
      <c r="J256" s="7">
        <v>2845.8000000000002</v>
      </c>
      <c r="K256" s="7">
        <v>0</v>
      </c>
      <c r="L256" s="7">
        <v>788.60000000000002</v>
      </c>
      <c r="M256" s="8">
        <v>0.00069999999999999999</v>
      </c>
      <c r="N256" s="8">
        <v>0.0019</v>
      </c>
      <c r="O256" s="8">
        <v>0.00050000000000000001</v>
      </c>
      <c r="P256" s="52"/>
    </row>
    <row r="257" spans="1:16" ht="12.75">
      <c r="A257" s="52"/>
      <c r="B257" s="6" t="s">
        <v>1594</v>
      </c>
      <c r="C257" s="17">
        <v>1172204</v>
      </c>
      <c r="D257" s="18" t="s">
        <v>200</v>
      </c>
      <c r="E257" s="6"/>
      <c r="F257" s="18">
        <v>514739325</v>
      </c>
      <c r="G257" s="6" t="s">
        <v>1592</v>
      </c>
      <c r="H257" s="6" t="s">
        <v>100</v>
      </c>
      <c r="I257" s="7">
        <v>7764.21</v>
      </c>
      <c r="J257" s="7">
        <v>977.29999999999995</v>
      </c>
      <c r="K257" s="7">
        <v>0</v>
      </c>
      <c r="L257" s="7">
        <v>75.879999999999995</v>
      </c>
      <c r="M257" s="8">
        <v>0.00040000000000000002</v>
      </c>
      <c r="N257" s="8">
        <v>0.00020000000000000001</v>
      </c>
      <c r="O257" s="8">
        <v>0</v>
      </c>
      <c r="P257" s="52"/>
    </row>
    <row r="258" spans="1:16" ht="12.75">
      <c r="A258" s="52"/>
      <c r="B258" s="6" t="s">
        <v>1595</v>
      </c>
      <c r="C258" s="17">
        <v>1172360</v>
      </c>
      <c r="D258" s="18" t="s">
        <v>200</v>
      </c>
      <c r="E258" s="6"/>
      <c r="F258" s="18">
        <v>514354786</v>
      </c>
      <c r="G258" s="6" t="s">
        <v>1592</v>
      </c>
      <c r="H258" s="6" t="s">
        <v>100</v>
      </c>
      <c r="I258" s="7">
        <v>7515.4899999999998</v>
      </c>
      <c r="J258" s="7">
        <v>724.79999999999995</v>
      </c>
      <c r="K258" s="7">
        <v>0</v>
      </c>
      <c r="L258" s="7">
        <v>54.469999999999999</v>
      </c>
      <c r="M258" s="8">
        <v>0.00010000000000000001</v>
      </c>
      <c r="N258" s="8">
        <v>0.00010000000000000001</v>
      </c>
      <c r="O258" s="8">
        <v>0</v>
      </c>
      <c r="P258" s="52"/>
    </row>
    <row r="259" spans="1:16" ht="12.75">
      <c r="A259" s="52"/>
      <c r="B259" s="6" t="s">
        <v>1596</v>
      </c>
      <c r="C259" s="17">
        <v>1174457</v>
      </c>
      <c r="D259" s="18" t="s">
        <v>200</v>
      </c>
      <c r="E259" s="6"/>
      <c r="F259" s="18">
        <v>514902147</v>
      </c>
      <c r="G259" s="6" t="s">
        <v>1592</v>
      </c>
      <c r="H259" s="6" t="s">
        <v>100</v>
      </c>
      <c r="I259" s="7">
        <v>18333.549999999999</v>
      </c>
      <c r="J259" s="7">
        <v>893.10000000000002</v>
      </c>
      <c r="K259" s="7">
        <v>0</v>
      </c>
      <c r="L259" s="7">
        <v>163.74000000000001</v>
      </c>
      <c r="M259" s="8">
        <v>0.00059999999999999995</v>
      </c>
      <c r="N259" s="8">
        <v>0.00040000000000000002</v>
      </c>
      <c r="O259" s="8">
        <v>0.00010000000000000001</v>
      </c>
      <c r="P259" s="52"/>
    </row>
    <row r="260" spans="1:16" ht="12.75">
      <c r="A260" s="52"/>
      <c r="B260" s="6" t="s">
        <v>1597</v>
      </c>
      <c r="C260" s="17">
        <v>1174184</v>
      </c>
      <c r="D260" s="18" t="s">
        <v>200</v>
      </c>
      <c r="E260" s="6"/>
      <c r="F260" s="18">
        <v>514881564</v>
      </c>
      <c r="G260" s="6" t="s">
        <v>1592</v>
      </c>
      <c r="H260" s="6" t="s">
        <v>100</v>
      </c>
      <c r="I260" s="7">
        <v>66370.179999999993</v>
      </c>
      <c r="J260" s="7">
        <v>291.60000000000002</v>
      </c>
      <c r="K260" s="7">
        <v>0</v>
      </c>
      <c r="L260" s="7">
        <v>193.53999999999999</v>
      </c>
      <c r="M260" s="8">
        <v>0.001</v>
      </c>
      <c r="N260" s="8">
        <v>0.00050000000000000001</v>
      </c>
      <c r="O260" s="8">
        <v>0.00010000000000000001</v>
      </c>
      <c r="P260" s="52"/>
    </row>
    <row r="261" spans="1:16" ht="12.75">
      <c r="A261" s="52"/>
      <c r="B261" s="6" t="s">
        <v>1598</v>
      </c>
      <c r="C261" s="17">
        <v>759019</v>
      </c>
      <c r="D261" s="18" t="s">
        <v>200</v>
      </c>
      <c r="E261" s="6"/>
      <c r="F261" s="18">
        <v>520001736</v>
      </c>
      <c r="G261" s="6" t="s">
        <v>339</v>
      </c>
      <c r="H261" s="6" t="s">
        <v>100</v>
      </c>
      <c r="I261" s="7">
        <v>1513.5699999999999</v>
      </c>
      <c r="J261" s="7">
        <v>3765</v>
      </c>
      <c r="K261" s="7">
        <v>0</v>
      </c>
      <c r="L261" s="7">
        <v>56.990000000000002</v>
      </c>
      <c r="M261" s="8">
        <v>7.0600000000000002E-06</v>
      </c>
      <c r="N261" s="8">
        <v>0.00010000000000000001</v>
      </c>
      <c r="O261" s="8">
        <v>0</v>
      </c>
      <c r="P261" s="52"/>
    </row>
    <row r="262" spans="1:16" ht="12.75">
      <c r="A262" s="52"/>
      <c r="B262" s="6" t="s">
        <v>1599</v>
      </c>
      <c r="C262" s="17">
        <v>1109966</v>
      </c>
      <c r="D262" s="18" t="s">
        <v>200</v>
      </c>
      <c r="E262" s="6"/>
      <c r="F262" s="18">
        <v>512096793</v>
      </c>
      <c r="G262" s="6" t="s">
        <v>339</v>
      </c>
      <c r="H262" s="6" t="s">
        <v>100</v>
      </c>
      <c r="I262" s="7">
        <v>16477.139999999999</v>
      </c>
      <c r="J262" s="7">
        <v>3103</v>
      </c>
      <c r="K262" s="7">
        <v>0</v>
      </c>
      <c r="L262" s="7">
        <v>511.29000000000002</v>
      </c>
      <c r="M262" s="8">
        <v>0.00040000000000000002</v>
      </c>
      <c r="N262" s="8">
        <v>0.0011999999999999999</v>
      </c>
      <c r="O262" s="8">
        <v>0.00029999999999999997</v>
      </c>
      <c r="P262" s="52"/>
    </row>
    <row r="263" spans="1:16" ht="12.75">
      <c r="A263" s="52"/>
      <c r="B263" s="6" t="s">
        <v>1600</v>
      </c>
      <c r="C263" s="17">
        <v>1139195</v>
      </c>
      <c r="D263" s="18" t="s">
        <v>200</v>
      </c>
      <c r="E263" s="6"/>
      <c r="F263" s="18">
        <v>515434074</v>
      </c>
      <c r="G263" s="6" t="s">
        <v>339</v>
      </c>
      <c r="H263" s="6" t="s">
        <v>100</v>
      </c>
      <c r="I263" s="7">
        <v>159372.16</v>
      </c>
      <c r="J263" s="7">
        <v>793.39999999999998</v>
      </c>
      <c r="K263" s="7">
        <v>15.390000000000001</v>
      </c>
      <c r="L263" s="7">
        <v>1279.8499999999999</v>
      </c>
      <c r="M263" s="8">
        <v>0.0011999999999999999</v>
      </c>
      <c r="N263" s="8">
        <v>0.0030999999999999999</v>
      </c>
      <c r="O263" s="8">
        <v>0.00080000000000000004</v>
      </c>
      <c r="P263" s="52"/>
    </row>
    <row r="264" spans="1:16" ht="12.75">
      <c r="A264" s="52"/>
      <c r="B264" s="6" t="s">
        <v>1601</v>
      </c>
      <c r="C264" s="17">
        <v>1162775</v>
      </c>
      <c r="D264" s="18" t="s">
        <v>200</v>
      </c>
      <c r="E264" s="6"/>
      <c r="F264" s="18">
        <v>516117181</v>
      </c>
      <c r="G264" s="6" t="s">
        <v>339</v>
      </c>
      <c r="H264" s="6" t="s">
        <v>100</v>
      </c>
      <c r="I264" s="7">
        <v>88106.910000000003</v>
      </c>
      <c r="J264" s="7">
        <v>1608</v>
      </c>
      <c r="K264" s="7">
        <v>0</v>
      </c>
      <c r="L264" s="7">
        <v>1416.76</v>
      </c>
      <c r="M264" s="8">
        <v>0.0014</v>
      </c>
      <c r="N264" s="8">
        <v>0.0033999999999999998</v>
      </c>
      <c r="O264" s="8">
        <v>0.00089999999999999998</v>
      </c>
      <c r="P264" s="52"/>
    </row>
    <row r="265" spans="1:16" ht="12.75">
      <c r="A265" s="52"/>
      <c r="B265" s="6" t="s">
        <v>1602</v>
      </c>
      <c r="C265" s="17">
        <v>1143619</v>
      </c>
      <c r="D265" s="18" t="s">
        <v>200</v>
      </c>
      <c r="E265" s="6"/>
      <c r="F265" s="18">
        <v>514353671</v>
      </c>
      <c r="G265" s="6" t="s">
        <v>339</v>
      </c>
      <c r="H265" s="6" t="s">
        <v>100</v>
      </c>
      <c r="I265" s="7">
        <v>5503.5600000000004</v>
      </c>
      <c r="J265" s="7">
        <v>732.10000000000002</v>
      </c>
      <c r="K265" s="7">
        <v>0</v>
      </c>
      <c r="L265" s="7">
        <v>40.289999999999999</v>
      </c>
      <c r="M265" s="8">
        <v>3.79E-05</v>
      </c>
      <c r="N265" s="8">
        <v>0.00010000000000000001</v>
      </c>
      <c r="O265" s="8">
        <v>0</v>
      </c>
      <c r="P265" s="52"/>
    </row>
    <row r="266" spans="1:16" ht="12.75">
      <c r="A266" s="52"/>
      <c r="B266" s="6" t="s">
        <v>1603</v>
      </c>
      <c r="C266" s="17">
        <v>387019</v>
      </c>
      <c r="D266" s="18" t="s">
        <v>200</v>
      </c>
      <c r="E266" s="6"/>
      <c r="F266" s="18">
        <v>520038894</v>
      </c>
      <c r="G266" s="6" t="s">
        <v>374</v>
      </c>
      <c r="H266" s="6" t="s">
        <v>100</v>
      </c>
      <c r="I266" s="7">
        <v>1173.4400000000001</v>
      </c>
      <c r="J266" s="7">
        <v>21500</v>
      </c>
      <c r="K266" s="7">
        <v>0</v>
      </c>
      <c r="L266" s="7">
        <v>252.28999999999999</v>
      </c>
      <c r="M266" s="8">
        <v>4.583E-05</v>
      </c>
      <c r="N266" s="8">
        <v>0.00059999999999999995</v>
      </c>
      <c r="O266" s="8">
        <v>0.00020000000000000001</v>
      </c>
      <c r="P266" s="52"/>
    </row>
    <row r="267" spans="1:16" ht="12.75">
      <c r="A267" s="52"/>
      <c r="B267" s="6" t="s">
        <v>1604</v>
      </c>
      <c r="C267" s="17">
        <v>313015</v>
      </c>
      <c r="D267" s="18" t="s">
        <v>200</v>
      </c>
      <c r="E267" s="6"/>
      <c r="F267" s="18">
        <v>520037540</v>
      </c>
      <c r="G267" s="6" t="s">
        <v>374</v>
      </c>
      <c r="H267" s="6" t="s">
        <v>100</v>
      </c>
      <c r="I267" s="7">
        <v>19006.450000000001</v>
      </c>
      <c r="J267" s="7">
        <v>1050</v>
      </c>
      <c r="K267" s="7">
        <v>1.3400000000000001</v>
      </c>
      <c r="L267" s="7">
        <v>200.91</v>
      </c>
      <c r="M267" s="8">
        <v>0.00029999999999999997</v>
      </c>
      <c r="N267" s="8">
        <v>0.00050000000000000001</v>
      </c>
      <c r="O267" s="8">
        <v>0.00010000000000000001</v>
      </c>
      <c r="P267" s="52"/>
    </row>
    <row r="268" spans="1:16" ht="12.75">
      <c r="A268" s="52"/>
      <c r="B268" s="6" t="s">
        <v>1605</v>
      </c>
      <c r="C268" s="17">
        <v>1091354</v>
      </c>
      <c r="D268" s="18" t="s">
        <v>200</v>
      </c>
      <c r="E268" s="6"/>
      <c r="F268" s="18">
        <v>510560188</v>
      </c>
      <c r="G268" s="6" t="s">
        <v>374</v>
      </c>
      <c r="H268" s="6" t="s">
        <v>100</v>
      </c>
      <c r="I268" s="7">
        <v>13306.15</v>
      </c>
      <c r="J268" s="7">
        <v>19110</v>
      </c>
      <c r="K268" s="7">
        <v>0</v>
      </c>
      <c r="L268" s="7">
        <v>2542.8000000000002</v>
      </c>
      <c r="M268" s="8">
        <v>0.00040000000000000002</v>
      </c>
      <c r="N268" s="8">
        <v>0.0061999999999999998</v>
      </c>
      <c r="O268" s="8">
        <v>0.0016000000000000001</v>
      </c>
      <c r="P268" s="52"/>
    </row>
    <row r="269" spans="1:16" ht="12.75">
      <c r="A269" s="52"/>
      <c r="B269" s="6" t="s">
        <v>1606</v>
      </c>
      <c r="C269" s="17">
        <v>1180595</v>
      </c>
      <c r="D269" s="18" t="s">
        <v>200</v>
      </c>
      <c r="E269" s="6"/>
      <c r="F269" s="18">
        <v>514766195</v>
      </c>
      <c r="G269" s="6" t="s">
        <v>374</v>
      </c>
      <c r="H269" s="6" t="s">
        <v>100</v>
      </c>
      <c r="I269" s="7">
        <v>39207.610000000001</v>
      </c>
      <c r="J269" s="7">
        <v>1404</v>
      </c>
      <c r="K269" s="7">
        <v>0</v>
      </c>
      <c r="L269" s="7">
        <v>550.47000000000003</v>
      </c>
      <c r="M269" s="8">
        <v>0.00069999999999999999</v>
      </c>
      <c r="N269" s="8">
        <v>0.0012999999999999999</v>
      </c>
      <c r="O269" s="8">
        <v>0.00029999999999999997</v>
      </c>
      <c r="P269" s="52"/>
    </row>
    <row r="270" spans="1:16" ht="12.75">
      <c r="A270" s="52"/>
      <c r="B270" s="6" t="s">
        <v>1607</v>
      </c>
      <c r="C270" s="17">
        <v>1116177</v>
      </c>
      <c r="D270" s="18" t="s">
        <v>200</v>
      </c>
      <c r="E270" s="6"/>
      <c r="F270" s="18">
        <v>513627901</v>
      </c>
      <c r="G270" s="6" t="s">
        <v>374</v>
      </c>
      <c r="H270" s="6" t="s">
        <v>100</v>
      </c>
      <c r="I270" s="7">
        <v>38042.120000000003</v>
      </c>
      <c r="J270" s="7">
        <v>55.700000000000003</v>
      </c>
      <c r="K270" s="7">
        <v>0</v>
      </c>
      <c r="L270" s="7">
        <v>21.190000000000001</v>
      </c>
      <c r="M270" s="8">
        <v>0.00059999999999999995</v>
      </c>
      <c r="N270" s="8">
        <v>0.00010000000000000001</v>
      </c>
      <c r="O270" s="8">
        <v>0</v>
      </c>
      <c r="P270" s="52"/>
    </row>
    <row r="271" spans="1:16" ht="12.75">
      <c r="A271" s="52"/>
      <c r="B271" s="6" t="s">
        <v>1608</v>
      </c>
      <c r="C271" s="17">
        <v>707785044</v>
      </c>
      <c r="D271" s="18" t="s">
        <v>200</v>
      </c>
      <c r="E271" s="6"/>
      <c r="F271" s="18">
        <v>520000522</v>
      </c>
      <c r="G271" s="6" t="s">
        <v>374</v>
      </c>
      <c r="H271" s="6" t="s">
        <v>100</v>
      </c>
      <c r="I271" s="7">
        <v>41983.18</v>
      </c>
      <c r="J271" s="7">
        <v>2829.1500000000001</v>
      </c>
      <c r="K271" s="7">
        <v>0</v>
      </c>
      <c r="L271" s="7">
        <v>1187.77</v>
      </c>
      <c r="M271" s="8">
        <v>0.00029999999999999997</v>
      </c>
      <c r="N271" s="8">
        <v>0.0028999999999999998</v>
      </c>
      <c r="O271" s="8">
        <v>0.00069999999999999999</v>
      </c>
      <c r="P271" s="52"/>
    </row>
    <row r="272" spans="1:16" ht="12.75">
      <c r="A272" s="52"/>
      <c r="B272" s="6" t="s">
        <v>1609</v>
      </c>
      <c r="C272" s="17">
        <v>1105196</v>
      </c>
      <c r="D272" s="18" t="s">
        <v>200</v>
      </c>
      <c r="E272" s="6"/>
      <c r="F272" s="18">
        <v>511491839</v>
      </c>
      <c r="G272" s="6" t="s">
        <v>374</v>
      </c>
      <c r="H272" s="6" t="s">
        <v>100</v>
      </c>
      <c r="I272" s="7">
        <v>18019.23</v>
      </c>
      <c r="J272" s="7">
        <v>1218</v>
      </c>
      <c r="K272" s="7">
        <v>0</v>
      </c>
      <c r="L272" s="7">
        <v>219.47</v>
      </c>
      <c r="M272" s="8">
        <v>0.00050000000000000001</v>
      </c>
      <c r="N272" s="8">
        <v>0.00050000000000000001</v>
      </c>
      <c r="O272" s="8">
        <v>0.00010000000000000001</v>
      </c>
      <c r="P272" s="52"/>
    </row>
    <row r="273" spans="1:16" ht="12.75">
      <c r="A273" s="52"/>
      <c r="B273" s="6" t="s">
        <v>1610</v>
      </c>
      <c r="C273" s="17">
        <v>723007</v>
      </c>
      <c r="D273" s="18" t="s">
        <v>200</v>
      </c>
      <c r="E273" s="6"/>
      <c r="F273" s="18">
        <v>723</v>
      </c>
      <c r="G273" s="6" t="s">
        <v>374</v>
      </c>
      <c r="H273" s="6" t="s">
        <v>100</v>
      </c>
      <c r="I273" s="7">
        <v>7723.6099999999997</v>
      </c>
      <c r="J273" s="7">
        <v>4816</v>
      </c>
      <c r="K273" s="7">
        <v>0</v>
      </c>
      <c r="L273" s="7">
        <v>371.97000000000003</v>
      </c>
      <c r="M273" s="8">
        <v>0.00020000000000000001</v>
      </c>
      <c r="N273" s="8">
        <v>0.00089999999999999998</v>
      </c>
      <c r="O273" s="8">
        <v>0.00020000000000000001</v>
      </c>
      <c r="P273" s="52"/>
    </row>
    <row r="274" spans="1:16" ht="12.75">
      <c r="A274" s="52"/>
      <c r="B274" s="6" t="s">
        <v>1611</v>
      </c>
      <c r="C274" s="17">
        <v>1142355</v>
      </c>
      <c r="D274" s="18" t="s">
        <v>200</v>
      </c>
      <c r="E274" s="6"/>
      <c r="F274" s="18">
        <v>1701</v>
      </c>
      <c r="G274" s="6" t="s">
        <v>374</v>
      </c>
      <c r="H274" s="6" t="s">
        <v>100</v>
      </c>
      <c r="I274" s="7">
        <v>9903.2199999999993</v>
      </c>
      <c r="J274" s="7">
        <v>8400</v>
      </c>
      <c r="K274" s="7">
        <v>0</v>
      </c>
      <c r="L274" s="7">
        <v>831.87</v>
      </c>
      <c r="M274" s="8">
        <v>0.0018</v>
      </c>
      <c r="N274" s="8">
        <v>0.002</v>
      </c>
      <c r="O274" s="8">
        <v>0.00050000000000000001</v>
      </c>
      <c r="P274" s="52"/>
    </row>
    <row r="275" spans="1:16" ht="12.75">
      <c r="A275" s="52"/>
      <c r="B275" s="6" t="s">
        <v>1612</v>
      </c>
      <c r="C275" s="17">
        <v>1131556</v>
      </c>
      <c r="D275" s="18" t="s">
        <v>200</v>
      </c>
      <c r="E275" s="6"/>
      <c r="F275" s="18">
        <v>1613</v>
      </c>
      <c r="G275" s="6" t="s">
        <v>374</v>
      </c>
      <c r="H275" s="6" t="s">
        <v>100</v>
      </c>
      <c r="I275" s="7">
        <v>7142.9200000000001</v>
      </c>
      <c r="J275" s="7">
        <v>2750</v>
      </c>
      <c r="K275" s="7">
        <v>0</v>
      </c>
      <c r="L275" s="7">
        <v>196.43000000000001</v>
      </c>
      <c r="M275" s="8">
        <v>0.00040000000000000002</v>
      </c>
      <c r="N275" s="8">
        <v>0.00050000000000000001</v>
      </c>
      <c r="O275" s="8">
        <v>0.00010000000000000001</v>
      </c>
      <c r="P275" s="52"/>
    </row>
    <row r="276" spans="1:16" ht="12.75">
      <c r="A276" s="52"/>
      <c r="B276" s="6" t="s">
        <v>1613</v>
      </c>
      <c r="C276" s="17">
        <v>1096890</v>
      </c>
      <c r="D276" s="18" t="s">
        <v>200</v>
      </c>
      <c r="E276" s="6"/>
      <c r="F276" s="18">
        <v>512565730</v>
      </c>
      <c r="G276" s="6" t="s">
        <v>1614</v>
      </c>
      <c r="H276" s="6" t="s">
        <v>100</v>
      </c>
      <c r="I276" s="7">
        <v>1239.1500000000001</v>
      </c>
      <c r="J276" s="7">
        <v>52.700000000000003</v>
      </c>
      <c r="K276" s="7">
        <v>0</v>
      </c>
      <c r="L276" s="7">
        <v>0.65000000000000002</v>
      </c>
      <c r="M276" s="8">
        <v>1.8260000000000001E-05</v>
      </c>
      <c r="N276" s="8">
        <v>0</v>
      </c>
      <c r="O276" s="8">
        <v>0</v>
      </c>
      <c r="P276" s="52"/>
    </row>
    <row r="277" spans="1:16" ht="12.75">
      <c r="A277" s="52"/>
      <c r="B277" s="6" t="s">
        <v>1615</v>
      </c>
      <c r="C277" s="17">
        <v>10843670</v>
      </c>
      <c r="D277" s="18" t="s">
        <v>200</v>
      </c>
      <c r="E277" s="6"/>
      <c r="F277" s="18">
        <v>512101460</v>
      </c>
      <c r="G277" s="6" t="s">
        <v>1614</v>
      </c>
      <c r="H277" s="6" t="s">
        <v>100</v>
      </c>
      <c r="I277" s="7">
        <v>3696.2399999999998</v>
      </c>
      <c r="J277" s="7">
        <v>387.74000000000001</v>
      </c>
      <c r="K277" s="7">
        <v>0</v>
      </c>
      <c r="L277" s="7">
        <v>14.33</v>
      </c>
      <c r="M277" s="8">
        <v>0.00010000000000000001</v>
      </c>
      <c r="N277" s="8">
        <v>0</v>
      </c>
      <c r="O277" s="8">
        <v>0</v>
      </c>
      <c r="P277" s="52"/>
    </row>
    <row r="278" spans="1:16" ht="12.75">
      <c r="A278" s="52"/>
      <c r="B278" s="6" t="s">
        <v>1616</v>
      </c>
      <c r="C278" s="17">
        <v>1084367</v>
      </c>
      <c r="D278" s="18" t="s">
        <v>200</v>
      </c>
      <c r="E278" s="6"/>
      <c r="F278" s="18">
        <v>512101460</v>
      </c>
      <c r="G278" s="6" t="s">
        <v>1614</v>
      </c>
      <c r="H278" s="6" t="s">
        <v>100</v>
      </c>
      <c r="I278" s="7">
        <v>10069.02</v>
      </c>
      <c r="J278" s="7">
        <v>389.80000000000001</v>
      </c>
      <c r="K278" s="7">
        <v>0</v>
      </c>
      <c r="L278" s="7">
        <v>39.25</v>
      </c>
      <c r="M278" s="8">
        <v>0.00020000000000000001</v>
      </c>
      <c r="N278" s="8">
        <v>0.00010000000000000001</v>
      </c>
      <c r="O278" s="8">
        <v>0</v>
      </c>
      <c r="P278" s="52"/>
    </row>
    <row r="279" spans="1:16" ht="12.75">
      <c r="A279" s="52"/>
      <c r="B279" s="6" t="s">
        <v>1617</v>
      </c>
      <c r="C279" s="17">
        <v>1173376</v>
      </c>
      <c r="D279" s="18" t="s">
        <v>200</v>
      </c>
      <c r="E279" s="6"/>
      <c r="F279" s="18">
        <v>515509347</v>
      </c>
      <c r="G279" s="6" t="s">
        <v>1373</v>
      </c>
      <c r="H279" s="6" t="s">
        <v>100</v>
      </c>
      <c r="I279" s="7">
        <v>8206.4200000000001</v>
      </c>
      <c r="J279" s="7">
        <v>193.19999999999999</v>
      </c>
      <c r="K279" s="7">
        <v>0</v>
      </c>
      <c r="L279" s="7">
        <v>15.85</v>
      </c>
      <c r="M279" s="8">
        <v>0.00020000000000000001</v>
      </c>
      <c r="N279" s="8">
        <v>0</v>
      </c>
      <c r="O279" s="8">
        <v>0</v>
      </c>
      <c r="P279" s="52"/>
    </row>
    <row r="280" spans="1:16" ht="12.75">
      <c r="A280" s="52"/>
      <c r="B280" s="6" t="s">
        <v>1618</v>
      </c>
      <c r="C280" s="17">
        <v>1169895</v>
      </c>
      <c r="D280" s="18" t="s">
        <v>200</v>
      </c>
      <c r="E280" s="6"/>
      <c r="F280" s="18">
        <v>514856772</v>
      </c>
      <c r="G280" s="6" t="s">
        <v>1373</v>
      </c>
      <c r="H280" s="6" t="s">
        <v>100</v>
      </c>
      <c r="I280" s="7">
        <v>1431.4200000000001</v>
      </c>
      <c r="J280" s="7">
        <v>319.19999999999999</v>
      </c>
      <c r="K280" s="7">
        <v>0</v>
      </c>
      <c r="L280" s="7">
        <v>4.5700000000000003</v>
      </c>
      <c r="M280" s="8">
        <v>1.4600000000000001E-05</v>
      </c>
      <c r="N280" s="8">
        <v>0</v>
      </c>
      <c r="O280" s="8">
        <v>0</v>
      </c>
      <c r="P280" s="52"/>
    </row>
    <row r="281" spans="1:16" ht="12.75">
      <c r="A281" s="52"/>
      <c r="B281" s="6" t="s">
        <v>1619</v>
      </c>
      <c r="C281" s="17">
        <v>1169945</v>
      </c>
      <c r="D281" s="18" t="s">
        <v>200</v>
      </c>
      <c r="E281" s="6"/>
      <c r="F281" s="18">
        <v>514347160</v>
      </c>
      <c r="G281" s="6" t="s">
        <v>1373</v>
      </c>
      <c r="H281" s="6" t="s">
        <v>100</v>
      </c>
      <c r="I281" s="7">
        <v>8635.7999999999993</v>
      </c>
      <c r="J281" s="7">
        <v>274.19999999999999</v>
      </c>
      <c r="K281" s="7">
        <v>0</v>
      </c>
      <c r="L281" s="7">
        <v>23.68</v>
      </c>
      <c r="M281" s="8">
        <v>0.00010000000000000001</v>
      </c>
      <c r="N281" s="8">
        <v>0.00010000000000000001</v>
      </c>
      <c r="O281" s="8">
        <v>0</v>
      </c>
      <c r="P281" s="52"/>
    </row>
    <row r="282" spans="1:16" ht="12.75">
      <c r="A282" s="52"/>
      <c r="B282" s="6" t="s">
        <v>1620</v>
      </c>
      <c r="C282" s="17">
        <v>1172972</v>
      </c>
      <c r="D282" s="18" t="s">
        <v>200</v>
      </c>
      <c r="E282" s="6"/>
      <c r="F282" s="18">
        <v>514919810</v>
      </c>
      <c r="G282" s="6" t="s">
        <v>1373</v>
      </c>
      <c r="H282" s="6" t="s">
        <v>100</v>
      </c>
      <c r="I282" s="7">
        <v>1624.8399999999999</v>
      </c>
      <c r="J282" s="7">
        <v>1518</v>
      </c>
      <c r="K282" s="7">
        <v>0</v>
      </c>
      <c r="L282" s="7">
        <v>24.670000000000002</v>
      </c>
      <c r="M282" s="8">
        <v>0.00010000000000000001</v>
      </c>
      <c r="N282" s="8">
        <v>0.00010000000000000001</v>
      </c>
      <c r="O282" s="8">
        <v>0</v>
      </c>
      <c r="P282" s="52"/>
    </row>
    <row r="283" spans="1:16" ht="12.75">
      <c r="A283" s="52"/>
      <c r="B283" s="6" t="s">
        <v>1621</v>
      </c>
      <c r="C283" s="17">
        <v>1177518</v>
      </c>
      <c r="D283" s="18" t="s">
        <v>200</v>
      </c>
      <c r="E283" s="6"/>
      <c r="F283" s="18">
        <v>515512580</v>
      </c>
      <c r="G283" s="6" t="s">
        <v>1373</v>
      </c>
      <c r="H283" s="6" t="s">
        <v>100</v>
      </c>
      <c r="I283" s="7">
        <v>4129.71</v>
      </c>
      <c r="J283" s="7">
        <v>940.29999999999995</v>
      </c>
      <c r="K283" s="7">
        <v>0</v>
      </c>
      <c r="L283" s="7">
        <v>38.829999999999998</v>
      </c>
      <c r="M283" s="8">
        <v>0.00050000000000000001</v>
      </c>
      <c r="N283" s="8">
        <v>0.00010000000000000001</v>
      </c>
      <c r="O283" s="8">
        <v>0</v>
      </c>
      <c r="P283" s="52"/>
    </row>
    <row r="284" spans="1:16" ht="12.75">
      <c r="A284" s="52"/>
      <c r="B284" s="6" t="s">
        <v>1622</v>
      </c>
      <c r="C284" s="17">
        <v>1082635</v>
      </c>
      <c r="D284" s="18" t="s">
        <v>200</v>
      </c>
      <c r="E284" s="6"/>
      <c r="F284" s="18">
        <v>520039868</v>
      </c>
      <c r="G284" s="6" t="s">
        <v>570</v>
      </c>
      <c r="H284" s="6" t="s">
        <v>100</v>
      </c>
      <c r="I284" s="7">
        <v>319.16000000000003</v>
      </c>
      <c r="J284" s="7">
        <v>8335</v>
      </c>
      <c r="K284" s="7">
        <v>0</v>
      </c>
      <c r="L284" s="7">
        <v>26.600000000000001</v>
      </c>
      <c r="M284" s="8">
        <v>2.4349999999999999E-05</v>
      </c>
      <c r="N284" s="8">
        <v>0.00010000000000000001</v>
      </c>
      <c r="O284" s="8">
        <v>0</v>
      </c>
      <c r="P284" s="52"/>
    </row>
    <row r="285" spans="1:16" ht="12.75">
      <c r="A285" s="52"/>
      <c r="B285" s="6" t="s">
        <v>1623</v>
      </c>
      <c r="C285" s="17">
        <v>1166974</v>
      </c>
      <c r="D285" s="18" t="s">
        <v>200</v>
      </c>
      <c r="E285" s="6"/>
      <c r="F285" s="18">
        <v>516167343</v>
      </c>
      <c r="G285" s="6" t="s">
        <v>570</v>
      </c>
      <c r="H285" s="6" t="s">
        <v>100</v>
      </c>
      <c r="I285" s="7">
        <v>191611.51999999999</v>
      </c>
      <c r="J285" s="7">
        <v>380.69999999999999</v>
      </c>
      <c r="K285" s="7">
        <v>0</v>
      </c>
      <c r="L285" s="7">
        <v>729.47000000000003</v>
      </c>
      <c r="M285" s="8">
        <v>0.0011999999999999999</v>
      </c>
      <c r="N285" s="8">
        <v>0.0018</v>
      </c>
      <c r="O285" s="8">
        <v>0.00040000000000000002</v>
      </c>
      <c r="P285" s="52"/>
    </row>
    <row r="286" spans="1:16" ht="12.75">
      <c r="A286" s="52"/>
      <c r="B286" s="6" t="s">
        <v>1624</v>
      </c>
      <c r="C286" s="17">
        <v>1098755</v>
      </c>
      <c r="D286" s="18" t="s">
        <v>200</v>
      </c>
      <c r="E286" s="6"/>
      <c r="F286" s="18">
        <v>520043597</v>
      </c>
      <c r="G286" s="6" t="s">
        <v>570</v>
      </c>
      <c r="H286" s="6" t="s">
        <v>100</v>
      </c>
      <c r="I286" s="7">
        <v>2564.3899999999999</v>
      </c>
      <c r="J286" s="7">
        <v>837.5</v>
      </c>
      <c r="K286" s="7">
        <v>0</v>
      </c>
      <c r="L286" s="7">
        <v>21.48</v>
      </c>
      <c r="M286" s="8">
        <v>0.00010000000000000001</v>
      </c>
      <c r="N286" s="8">
        <v>0.00010000000000000001</v>
      </c>
      <c r="O286" s="8">
        <v>0</v>
      </c>
      <c r="P286" s="52"/>
    </row>
    <row r="287" spans="1:16" ht="12.75">
      <c r="A287" s="52"/>
      <c r="B287" s="6" t="s">
        <v>1625</v>
      </c>
      <c r="C287" s="17">
        <v>1172287</v>
      </c>
      <c r="D287" s="18" t="s">
        <v>200</v>
      </c>
      <c r="E287" s="6"/>
      <c r="F287" s="18">
        <v>516046307</v>
      </c>
      <c r="G287" s="6" t="s">
        <v>570</v>
      </c>
      <c r="H287" s="6" t="s">
        <v>100</v>
      </c>
      <c r="I287" s="7">
        <v>4522.2399999999998</v>
      </c>
      <c r="J287" s="7">
        <v>3731</v>
      </c>
      <c r="K287" s="7">
        <v>0</v>
      </c>
      <c r="L287" s="7">
        <v>168.72</v>
      </c>
      <c r="M287" s="8">
        <v>0.00029999999999999997</v>
      </c>
      <c r="N287" s="8">
        <v>0.00040000000000000002</v>
      </c>
      <c r="O287" s="8">
        <v>0.00010000000000000001</v>
      </c>
      <c r="P287" s="52"/>
    </row>
    <row r="288" spans="1:16" ht="12.75">
      <c r="A288" s="52"/>
      <c r="B288" s="6" t="s">
        <v>1626</v>
      </c>
      <c r="C288" s="17">
        <v>10987550</v>
      </c>
      <c r="D288" s="18" t="s">
        <v>200</v>
      </c>
      <c r="E288" s="6"/>
      <c r="F288" s="18">
        <v>516046307</v>
      </c>
      <c r="G288" s="6" t="s">
        <v>570</v>
      </c>
      <c r="H288" s="6" t="s">
        <v>100</v>
      </c>
      <c r="I288" s="7">
        <v>7422.0900000000001</v>
      </c>
      <c r="J288" s="7">
        <v>3693.4400000000001</v>
      </c>
      <c r="K288" s="7">
        <v>0</v>
      </c>
      <c r="L288" s="7">
        <v>274.13</v>
      </c>
      <c r="M288" s="8">
        <v>0.00050000000000000001</v>
      </c>
      <c r="N288" s="8">
        <v>0.00069999999999999999</v>
      </c>
      <c r="O288" s="8">
        <v>0.00020000000000000001</v>
      </c>
      <c r="P288" s="52"/>
    </row>
    <row r="289" spans="1:16" ht="12.75">
      <c r="A289" s="52"/>
      <c r="B289" s="6" t="s">
        <v>1627</v>
      </c>
      <c r="C289" s="17">
        <v>1102235</v>
      </c>
      <c r="D289" s="18" t="s">
        <v>200</v>
      </c>
      <c r="E289" s="6"/>
      <c r="F289" s="18">
        <v>512882747</v>
      </c>
      <c r="G289" s="6" t="s">
        <v>570</v>
      </c>
      <c r="H289" s="6" t="s">
        <v>100</v>
      </c>
      <c r="I289" s="7">
        <v>35783.050000000003</v>
      </c>
      <c r="J289" s="7">
        <v>2460</v>
      </c>
      <c r="K289" s="7">
        <v>0</v>
      </c>
      <c r="L289" s="7">
        <v>880.25999999999999</v>
      </c>
      <c r="M289" s="8">
        <v>0.0012999999999999999</v>
      </c>
      <c r="N289" s="8">
        <v>0.0020999999999999999</v>
      </c>
      <c r="O289" s="8">
        <v>0.00050000000000000001</v>
      </c>
      <c r="P289" s="52"/>
    </row>
    <row r="290" spans="1:16" ht="12.75">
      <c r="A290" s="52"/>
      <c r="B290" s="6" t="s">
        <v>1628</v>
      </c>
      <c r="C290" s="17">
        <v>1179142</v>
      </c>
      <c r="D290" s="18" t="s">
        <v>200</v>
      </c>
      <c r="E290" s="6"/>
      <c r="F290" s="18">
        <v>513561399</v>
      </c>
      <c r="G290" s="6" t="s">
        <v>1629</v>
      </c>
      <c r="H290" s="6" t="s">
        <v>100</v>
      </c>
      <c r="I290" s="7">
        <v>45554.699999999997</v>
      </c>
      <c r="J290" s="7">
        <v>1251</v>
      </c>
      <c r="K290" s="7">
        <v>0</v>
      </c>
      <c r="L290" s="7">
        <v>569.88999999999999</v>
      </c>
      <c r="M290" s="8">
        <v>0.00050000000000000001</v>
      </c>
      <c r="N290" s="8">
        <v>0.0014</v>
      </c>
      <c r="O290" s="8">
        <v>0.00029999999999999997</v>
      </c>
      <c r="P290" s="52"/>
    </row>
    <row r="291" spans="1:16" ht="12.75">
      <c r="A291" s="52"/>
      <c r="B291" s="6" t="s">
        <v>1630</v>
      </c>
      <c r="C291" s="17">
        <v>1094986</v>
      </c>
      <c r="D291" s="18" t="s">
        <v>200</v>
      </c>
      <c r="E291" s="6"/>
      <c r="F291" s="18">
        <v>513734566</v>
      </c>
      <c r="G291" s="6" t="s">
        <v>532</v>
      </c>
      <c r="H291" s="6" t="s">
        <v>100</v>
      </c>
      <c r="I291" s="7">
        <v>56668.540000000001</v>
      </c>
      <c r="J291" s="7">
        <v>307.39999999999998</v>
      </c>
      <c r="K291" s="7">
        <v>0</v>
      </c>
      <c r="L291" s="7">
        <v>174.19999999999999</v>
      </c>
      <c r="M291" s="8">
        <v>0.00050000000000000001</v>
      </c>
      <c r="N291" s="8">
        <v>0.00040000000000000002</v>
      </c>
      <c r="O291" s="8">
        <v>0.00010000000000000001</v>
      </c>
      <c r="P291" s="52"/>
    </row>
    <row r="292" spans="1:16" ht="12.75">
      <c r="A292" s="52"/>
      <c r="B292" s="6" t="s">
        <v>1631</v>
      </c>
      <c r="C292" s="17">
        <v>1170893</v>
      </c>
      <c r="D292" s="18" t="s">
        <v>200</v>
      </c>
      <c r="E292" s="6"/>
      <c r="F292" s="18">
        <v>512764408</v>
      </c>
      <c r="G292" s="6" t="s">
        <v>532</v>
      </c>
      <c r="H292" s="6" t="s">
        <v>100</v>
      </c>
      <c r="I292" s="7">
        <v>20617.009999999998</v>
      </c>
      <c r="J292" s="7">
        <v>1027</v>
      </c>
      <c r="K292" s="7">
        <v>0</v>
      </c>
      <c r="L292" s="7">
        <v>211.74000000000001</v>
      </c>
      <c r="M292" s="8">
        <v>0.00029999999999999997</v>
      </c>
      <c r="N292" s="8">
        <v>0.00050000000000000001</v>
      </c>
      <c r="O292" s="8">
        <v>0.00010000000000000001</v>
      </c>
      <c r="P292" s="52"/>
    </row>
    <row r="293" spans="1:16" ht="12.75">
      <c r="A293" s="52"/>
      <c r="B293" s="6" t="s">
        <v>1632</v>
      </c>
      <c r="C293" s="17">
        <v>208017</v>
      </c>
      <c r="D293" s="18" t="s">
        <v>200</v>
      </c>
      <c r="E293" s="6"/>
      <c r="F293" s="18">
        <v>520036070</v>
      </c>
      <c r="G293" s="6" t="s">
        <v>532</v>
      </c>
      <c r="H293" s="6" t="s">
        <v>100</v>
      </c>
      <c r="I293" s="7">
        <v>1826.5699999999999</v>
      </c>
      <c r="J293" s="7">
        <v>3073</v>
      </c>
      <c r="K293" s="7">
        <v>1.1200000000000001</v>
      </c>
      <c r="L293" s="7">
        <v>57.25</v>
      </c>
      <c r="M293" s="8">
        <v>0.00010000000000000001</v>
      </c>
      <c r="N293" s="8">
        <v>0.00010000000000000001</v>
      </c>
      <c r="O293" s="8">
        <v>0</v>
      </c>
      <c r="P293" s="52"/>
    </row>
    <row r="294" spans="1:16" ht="12.75">
      <c r="A294" s="52"/>
      <c r="B294" s="6" t="s">
        <v>1633</v>
      </c>
      <c r="C294" s="17">
        <v>333013</v>
      </c>
      <c r="D294" s="18" t="s">
        <v>200</v>
      </c>
      <c r="E294" s="6"/>
      <c r="F294" s="18">
        <v>520033713</v>
      </c>
      <c r="G294" s="6" t="s">
        <v>532</v>
      </c>
      <c r="H294" s="6" t="s">
        <v>100</v>
      </c>
      <c r="I294" s="7">
        <v>119574.46000000001</v>
      </c>
      <c r="J294" s="7">
        <v>274.39999999999998</v>
      </c>
      <c r="K294" s="7">
        <v>0</v>
      </c>
      <c r="L294" s="7">
        <v>328.11000000000001</v>
      </c>
      <c r="M294" s="8">
        <v>0.00050000000000000001</v>
      </c>
      <c r="N294" s="8">
        <v>0.00080000000000000004</v>
      </c>
      <c r="O294" s="8">
        <v>0.00020000000000000001</v>
      </c>
      <c r="P294" s="52"/>
    </row>
    <row r="295" spans="1:16" ht="12.75">
      <c r="A295" s="52"/>
      <c r="B295" s="6" t="s">
        <v>1634</v>
      </c>
      <c r="C295" s="17">
        <v>1123777</v>
      </c>
      <c r="D295" s="18" t="s">
        <v>200</v>
      </c>
      <c r="E295" s="6"/>
      <c r="F295" s="18">
        <v>514068980</v>
      </c>
      <c r="G295" s="6" t="s">
        <v>418</v>
      </c>
      <c r="H295" s="6" t="s">
        <v>100</v>
      </c>
      <c r="I295" s="7">
        <v>9131.6399999999994</v>
      </c>
      <c r="J295" s="7">
        <v>5879</v>
      </c>
      <c r="K295" s="7">
        <v>0</v>
      </c>
      <c r="L295" s="7">
        <v>536.85000000000002</v>
      </c>
      <c r="M295" s="8">
        <v>0.00059999999999999995</v>
      </c>
      <c r="N295" s="8">
        <v>0.0012999999999999999</v>
      </c>
      <c r="O295" s="8">
        <v>0.00029999999999999997</v>
      </c>
      <c r="P295" s="52"/>
    </row>
    <row r="296" spans="1:16" ht="12.75">
      <c r="A296" s="52"/>
      <c r="B296" s="6" t="s">
        <v>1635</v>
      </c>
      <c r="C296" s="17">
        <v>103010</v>
      </c>
      <c r="D296" s="18" t="s">
        <v>200</v>
      </c>
      <c r="E296" s="6"/>
      <c r="F296" s="18">
        <v>520041187</v>
      </c>
      <c r="G296" s="6" t="s">
        <v>418</v>
      </c>
      <c r="H296" s="6" t="s">
        <v>100</v>
      </c>
      <c r="I296" s="7">
        <v>100987.36</v>
      </c>
      <c r="J296" s="7">
        <v>890</v>
      </c>
      <c r="K296" s="7">
        <v>4.29</v>
      </c>
      <c r="L296" s="7">
        <v>903.08000000000004</v>
      </c>
      <c r="M296" s="8">
        <v>0.00089999999999999998</v>
      </c>
      <c r="N296" s="8">
        <v>0.0022000000000000001</v>
      </c>
      <c r="O296" s="8">
        <v>0.00059999999999999995</v>
      </c>
      <c r="P296" s="52"/>
    </row>
    <row r="297" spans="1:16" ht="12.75">
      <c r="A297" s="52"/>
      <c r="B297" s="6" t="s">
        <v>1636</v>
      </c>
      <c r="C297" s="17">
        <v>1104959</v>
      </c>
      <c r="D297" s="18" t="s">
        <v>200</v>
      </c>
      <c r="E297" s="6"/>
      <c r="F297" s="18">
        <v>513389270</v>
      </c>
      <c r="G297" s="6" t="s">
        <v>418</v>
      </c>
      <c r="H297" s="6" t="s">
        <v>100</v>
      </c>
      <c r="I297" s="7">
        <v>129750.88000000001</v>
      </c>
      <c r="J297" s="7">
        <v>118.7</v>
      </c>
      <c r="K297" s="7">
        <v>0</v>
      </c>
      <c r="L297" s="7">
        <v>154.00999999999999</v>
      </c>
      <c r="M297" s="8">
        <v>0.00069999999999999999</v>
      </c>
      <c r="N297" s="8">
        <v>0.00040000000000000002</v>
      </c>
      <c r="O297" s="8">
        <v>0.00010000000000000001</v>
      </c>
      <c r="P297" s="52"/>
    </row>
    <row r="298" spans="1:16" ht="12.75">
      <c r="A298" s="52"/>
      <c r="B298" s="6" t="s">
        <v>1637</v>
      </c>
      <c r="C298" s="17">
        <v>280016</v>
      </c>
      <c r="D298" s="18" t="s">
        <v>200</v>
      </c>
      <c r="E298" s="6"/>
      <c r="F298" s="18">
        <v>520037649</v>
      </c>
      <c r="G298" s="6" t="s">
        <v>418</v>
      </c>
      <c r="H298" s="6" t="s">
        <v>100</v>
      </c>
      <c r="I298" s="7">
        <v>5683.21</v>
      </c>
      <c r="J298" s="7">
        <v>11700</v>
      </c>
      <c r="K298" s="7">
        <v>0</v>
      </c>
      <c r="L298" s="7">
        <v>664.94000000000005</v>
      </c>
      <c r="M298" s="8">
        <v>0.00059999999999999995</v>
      </c>
      <c r="N298" s="8">
        <v>0.0016000000000000001</v>
      </c>
      <c r="O298" s="8">
        <v>0.00040000000000000002</v>
      </c>
      <c r="P298" s="52"/>
    </row>
    <row r="299" spans="1:16" ht="12.75">
      <c r="A299" s="52"/>
      <c r="B299" s="13" t="s">
        <v>1638</v>
      </c>
      <c r="C299" s="14"/>
      <c r="D299" s="21"/>
      <c r="E299" s="13"/>
      <c r="F299" s="13"/>
      <c r="G299" s="13"/>
      <c r="H299" s="13"/>
      <c r="I299" s="15">
        <v>0</v>
      </c>
      <c r="L299" s="15">
        <v>0</v>
      </c>
      <c r="N299" s="16">
        <v>0</v>
      </c>
      <c r="O299" s="16">
        <v>0</v>
      </c>
      <c r="P299" s="52"/>
    </row>
    <row r="300" spans="1:16" ht="12.75">
      <c r="A300" s="52"/>
      <c r="B300" s="3" t="s">
        <v>190</v>
      </c>
      <c r="C300" s="12"/>
      <c r="D300" s="20"/>
      <c r="E300" s="3"/>
      <c r="F300" s="3"/>
      <c r="G300" s="3"/>
      <c r="H300" s="3"/>
      <c r="I300" s="9">
        <v>4308230.7699999996</v>
      </c>
      <c r="L300" s="9">
        <v>162415.07999999999</v>
      </c>
      <c r="N300" s="10">
        <v>0.39400000000000002</v>
      </c>
      <c r="O300" s="10">
        <v>0.099400000000000002</v>
      </c>
      <c r="P300" s="52"/>
    </row>
    <row r="301" spans="1:16" ht="12.75">
      <c r="A301" s="52"/>
      <c r="B301" s="13" t="s">
        <v>300</v>
      </c>
      <c r="C301" s="14"/>
      <c r="D301" s="21"/>
      <c r="E301" s="13"/>
      <c r="F301" s="13"/>
      <c r="G301" s="13"/>
      <c r="H301" s="13"/>
      <c r="I301" s="15">
        <v>558475</v>
      </c>
      <c r="L301" s="15">
        <v>31052.48</v>
      </c>
      <c r="N301" s="16">
        <v>0.075300000000000006</v>
      </c>
      <c r="O301" s="16">
        <v>0.019</v>
      </c>
      <c r="P301" s="52"/>
    </row>
    <row r="302" spans="1:16" ht="12.75">
      <c r="A302" s="52"/>
      <c r="B302" s="6" t="s">
        <v>1639</v>
      </c>
      <c r="C302" s="17" t="s">
        <v>1640</v>
      </c>
      <c r="D302" s="18" t="s">
        <v>254</v>
      </c>
      <c r="E302" s="6" t="s">
        <v>850</v>
      </c>
      <c r="F302" s="6"/>
      <c r="G302" s="6" t="s">
        <v>1230</v>
      </c>
      <c r="H302" s="6" t="s">
        <v>44</v>
      </c>
      <c r="I302" s="7">
        <v>8883.2700000000004</v>
      </c>
      <c r="J302" s="7">
        <v>982</v>
      </c>
      <c r="K302" s="7">
        <v>0</v>
      </c>
      <c r="L302" s="7">
        <v>277.05000000000001</v>
      </c>
      <c r="M302" s="8">
        <v>1.3890000000000001E-05</v>
      </c>
      <c r="N302" s="8">
        <v>0.00069999999999999999</v>
      </c>
      <c r="O302" s="8">
        <v>0.00020000000000000001</v>
      </c>
      <c r="P302" s="52"/>
    </row>
    <row r="303" spans="1:16" ht="12.75">
      <c r="A303" s="52"/>
      <c r="B303" s="6" t="s">
        <v>1641</v>
      </c>
      <c r="C303" s="17" t="s">
        <v>1642</v>
      </c>
      <c r="D303" s="18" t="s">
        <v>260</v>
      </c>
      <c r="E303" s="6" t="s">
        <v>850</v>
      </c>
      <c r="F303" s="18">
        <v>520039868</v>
      </c>
      <c r="G303" s="6" t="s">
        <v>869</v>
      </c>
      <c r="H303" s="6" t="s">
        <v>44</v>
      </c>
      <c r="I303" s="7">
        <v>2648.3499999999999</v>
      </c>
      <c r="J303" s="7">
        <v>2660</v>
      </c>
      <c r="K303" s="7">
        <v>0</v>
      </c>
      <c r="L303" s="7">
        <v>223.74000000000001</v>
      </c>
      <c r="M303" s="8">
        <v>0.00020000000000000001</v>
      </c>
      <c r="N303" s="8">
        <v>0.00050000000000000001</v>
      </c>
      <c r="O303" s="8">
        <v>0.00010000000000000001</v>
      </c>
      <c r="P303" s="52"/>
    </row>
    <row r="304" spans="1:16" ht="12.75">
      <c r="A304" s="52"/>
      <c r="B304" s="6" t="s">
        <v>1643</v>
      </c>
      <c r="C304" s="17" t="s">
        <v>1644</v>
      </c>
      <c r="D304" s="18" t="s">
        <v>271</v>
      </c>
      <c r="E304" s="6" t="s">
        <v>850</v>
      </c>
      <c r="F304" s="18">
        <v>1762</v>
      </c>
      <c r="G304" s="6" t="s">
        <v>869</v>
      </c>
      <c r="H304" s="6" t="s">
        <v>46</v>
      </c>
      <c r="I304" s="7">
        <v>932.49000000000001</v>
      </c>
      <c r="J304" s="7">
        <v>119100</v>
      </c>
      <c r="K304" s="7">
        <v>0</v>
      </c>
      <c r="L304" s="7">
        <v>4629.3000000000002</v>
      </c>
      <c r="M304" s="8">
        <v>5.2499999999999997E-06</v>
      </c>
      <c r="N304" s="8">
        <v>0.0112</v>
      </c>
      <c r="O304" s="8">
        <v>0.0028</v>
      </c>
      <c r="P304" s="52"/>
    </row>
    <row r="305" spans="1:16" ht="12.75">
      <c r="A305" s="52"/>
      <c r="B305" s="6" t="s">
        <v>1643</v>
      </c>
      <c r="C305" s="17" t="s">
        <v>1644</v>
      </c>
      <c r="D305" s="18" t="s">
        <v>271</v>
      </c>
      <c r="E305" s="6" t="s">
        <v>850</v>
      </c>
      <c r="F305" s="18">
        <v>1762</v>
      </c>
      <c r="G305" s="6" t="s">
        <v>869</v>
      </c>
      <c r="H305" s="6" t="s">
        <v>46</v>
      </c>
      <c r="I305" s="7">
        <v>2864.79</v>
      </c>
      <c r="J305" s="7">
        <v>1191</v>
      </c>
      <c r="K305" s="7">
        <v>0</v>
      </c>
      <c r="L305" s="7">
        <v>142.22</v>
      </c>
      <c r="M305" s="8">
        <v>1.613E-05</v>
      </c>
      <c r="N305" s="8">
        <v>0.00029999999999999997</v>
      </c>
      <c r="O305" s="8">
        <v>0.00010000000000000001</v>
      </c>
      <c r="P305" s="52"/>
    </row>
    <row r="306" spans="1:16" ht="12.75">
      <c r="A306" s="52"/>
      <c r="B306" s="6" t="s">
        <v>1645</v>
      </c>
      <c r="C306" s="17" t="s">
        <v>1646</v>
      </c>
      <c r="D306" s="18" t="s">
        <v>260</v>
      </c>
      <c r="E306" s="6" t="s">
        <v>850</v>
      </c>
      <c r="F306" s="18">
        <v>520036716</v>
      </c>
      <c r="G306" s="6" t="s">
        <v>869</v>
      </c>
      <c r="H306" s="6" t="s">
        <v>44</v>
      </c>
      <c r="I306" s="7">
        <v>840.97000000000003</v>
      </c>
      <c r="J306" s="7">
        <v>8183</v>
      </c>
      <c r="K306" s="7">
        <v>0.58999999999999997</v>
      </c>
      <c r="L306" s="7">
        <v>219.15000000000001</v>
      </c>
      <c r="M306" s="8">
        <v>1.5E-05</v>
      </c>
      <c r="N306" s="8">
        <v>0.00050000000000000001</v>
      </c>
      <c r="O306" s="8">
        <v>0.00010000000000000001</v>
      </c>
      <c r="P306" s="52"/>
    </row>
    <row r="307" spans="1:16" ht="12.75">
      <c r="A307" s="52"/>
      <c r="B307" s="6" t="s">
        <v>1645</v>
      </c>
      <c r="C307" s="17" t="s">
        <v>1646</v>
      </c>
      <c r="D307" s="18" t="s">
        <v>260</v>
      </c>
      <c r="E307" s="6" t="s">
        <v>850</v>
      </c>
      <c r="F307" s="18">
        <v>520036716</v>
      </c>
      <c r="G307" s="6" t="s">
        <v>869</v>
      </c>
      <c r="H307" s="6" t="s">
        <v>44</v>
      </c>
      <c r="I307" s="7">
        <v>19.949999999999999</v>
      </c>
      <c r="J307" s="7">
        <v>818300</v>
      </c>
      <c r="K307" s="7">
        <v>0</v>
      </c>
      <c r="L307" s="7">
        <v>518.39999999999998</v>
      </c>
      <c r="M307" s="8">
        <v>3.5999999999999999E-07</v>
      </c>
      <c r="N307" s="8">
        <v>0.0012999999999999999</v>
      </c>
      <c r="O307" s="8">
        <v>0.00029999999999999997</v>
      </c>
      <c r="P307" s="52"/>
    </row>
    <row r="308" spans="1:16" ht="12.75">
      <c r="A308" s="52"/>
      <c r="B308" s="6" t="s">
        <v>1647</v>
      </c>
      <c r="C308" s="17" t="s">
        <v>1648</v>
      </c>
      <c r="D308" s="18" t="s">
        <v>260</v>
      </c>
      <c r="E308" s="6" t="s">
        <v>850</v>
      </c>
      <c r="F308" s="18">
        <v>511439507</v>
      </c>
      <c r="G308" s="6" t="s">
        <v>861</v>
      </c>
      <c r="H308" s="6" t="s">
        <v>44</v>
      </c>
      <c r="I308" s="7">
        <v>9.3100000000000005</v>
      </c>
      <c r="J308" s="7">
        <v>105200</v>
      </c>
      <c r="K308" s="7">
        <v>0</v>
      </c>
      <c r="L308" s="7">
        <v>31.09</v>
      </c>
      <c r="M308" s="8">
        <v>2.7000000000000001E-07</v>
      </c>
      <c r="N308" s="8">
        <v>0.00010000000000000001</v>
      </c>
      <c r="O308" s="8">
        <v>0</v>
      </c>
      <c r="P308" s="52"/>
    </row>
    <row r="309" spans="1:16" ht="12.75">
      <c r="A309" s="52"/>
      <c r="B309" s="6" t="s">
        <v>1649</v>
      </c>
      <c r="C309" s="17" t="s">
        <v>1650</v>
      </c>
      <c r="D309" s="18" t="s">
        <v>946</v>
      </c>
      <c r="E309" s="6" t="s">
        <v>850</v>
      </c>
      <c r="F309" s="18">
        <v>520027830</v>
      </c>
      <c r="G309" s="6" t="s">
        <v>861</v>
      </c>
      <c r="H309" s="6" t="s">
        <v>44</v>
      </c>
      <c r="I309" s="7">
        <v>13848.99</v>
      </c>
      <c r="J309" s="7">
        <v>1207</v>
      </c>
      <c r="K309" s="7">
        <v>0</v>
      </c>
      <c r="L309" s="7">
        <v>530.88999999999999</v>
      </c>
      <c r="M309" s="8">
        <v>1.076E-05</v>
      </c>
      <c r="N309" s="8">
        <v>0.0012999999999999999</v>
      </c>
      <c r="O309" s="8">
        <v>0.00029999999999999997</v>
      </c>
      <c r="P309" s="52"/>
    </row>
    <row r="310" spans="1:16" ht="12.75">
      <c r="A310" s="52"/>
      <c r="B310" s="6" t="s">
        <v>1651</v>
      </c>
      <c r="C310" s="17" t="s">
        <v>1650</v>
      </c>
      <c r="D310" s="18" t="s">
        <v>260</v>
      </c>
      <c r="E310" s="6" t="s">
        <v>850</v>
      </c>
      <c r="F310" s="18">
        <v>520027830</v>
      </c>
      <c r="G310" s="6" t="s">
        <v>861</v>
      </c>
      <c r="H310" s="6" t="s">
        <v>44</v>
      </c>
      <c r="I310" s="7">
        <v>13.550000000000001</v>
      </c>
      <c r="J310" s="7">
        <v>120700</v>
      </c>
      <c r="K310" s="7">
        <v>0.23000000000000001</v>
      </c>
      <c r="L310" s="7">
        <v>52.170000000000002</v>
      </c>
      <c r="M310" s="8">
        <v>1E-08</v>
      </c>
      <c r="N310" s="8">
        <v>0.00010000000000000001</v>
      </c>
      <c r="O310" s="8">
        <v>0</v>
      </c>
      <c r="P310" s="52"/>
    </row>
    <row r="311" spans="1:16" ht="12.75">
      <c r="A311" s="52"/>
      <c r="B311" s="6" t="s">
        <v>1652</v>
      </c>
      <c r="C311" s="17" t="s">
        <v>1653</v>
      </c>
      <c r="D311" s="18" t="s">
        <v>260</v>
      </c>
      <c r="E311" s="6" t="s">
        <v>850</v>
      </c>
      <c r="F311" s="18">
        <v>513195420</v>
      </c>
      <c r="G311" s="6" t="s">
        <v>1654</v>
      </c>
      <c r="H311" s="6" t="s">
        <v>44</v>
      </c>
      <c r="I311" s="7">
        <v>1625.9400000000001</v>
      </c>
      <c r="J311" s="7">
        <v>8269</v>
      </c>
      <c r="K311" s="7">
        <v>0</v>
      </c>
      <c r="L311" s="7">
        <v>427.00999999999999</v>
      </c>
      <c r="M311" s="8">
        <v>3.2719999999999998E-05</v>
      </c>
      <c r="N311" s="8">
        <v>0.001</v>
      </c>
      <c r="O311" s="8">
        <v>0.00029999999999999997</v>
      </c>
      <c r="P311" s="52"/>
    </row>
    <row r="312" spans="1:16" ht="12.75">
      <c r="A312" s="52"/>
      <c r="B312" s="6" t="s">
        <v>1655</v>
      </c>
      <c r="C312" s="17" t="s">
        <v>1656</v>
      </c>
      <c r="D312" s="18" t="s">
        <v>260</v>
      </c>
      <c r="E312" s="6" t="s">
        <v>850</v>
      </c>
      <c r="F312" s="18">
        <v>520015041</v>
      </c>
      <c r="G312" s="6" t="s">
        <v>1096</v>
      </c>
      <c r="H312" s="6" t="s">
        <v>44</v>
      </c>
      <c r="I312" s="7">
        <v>10731.35</v>
      </c>
      <c r="J312" s="7">
        <v>7271</v>
      </c>
      <c r="K312" s="7">
        <v>320.29000000000002</v>
      </c>
      <c r="L312" s="7">
        <v>2798.4499999999998</v>
      </c>
      <c r="M312" s="8">
        <v>0.00010000000000000001</v>
      </c>
      <c r="N312" s="8">
        <v>0.0067999999999999996</v>
      </c>
      <c r="O312" s="8">
        <v>0.0016999999999999999</v>
      </c>
      <c r="P312" s="52"/>
    </row>
    <row r="313" spans="1:16" ht="12.75">
      <c r="A313" s="52"/>
      <c r="B313" s="6" t="s">
        <v>1657</v>
      </c>
      <c r="C313" s="17" t="s">
        <v>1658</v>
      </c>
      <c r="D313" s="18" t="s">
        <v>260</v>
      </c>
      <c r="E313" s="6" t="s">
        <v>850</v>
      </c>
      <c r="F313" s="18">
        <v>513951251</v>
      </c>
      <c r="G313" s="6" t="s">
        <v>1659</v>
      </c>
      <c r="H313" s="6" t="s">
        <v>44</v>
      </c>
      <c r="I313" s="7">
        <v>18240.459999999999</v>
      </c>
      <c r="J313" s="7">
        <v>1052</v>
      </c>
      <c r="K313" s="7">
        <v>0</v>
      </c>
      <c r="L313" s="7">
        <v>609.44000000000005</v>
      </c>
      <c r="M313" s="8">
        <v>0.00080000000000000004</v>
      </c>
      <c r="N313" s="8">
        <v>0.0015</v>
      </c>
      <c r="O313" s="8">
        <v>0.00040000000000000002</v>
      </c>
      <c r="P313" s="52"/>
    </row>
    <row r="314" spans="1:16" ht="12.75">
      <c r="A314" s="52"/>
      <c r="B314" s="6" t="s">
        <v>1660</v>
      </c>
      <c r="C314" s="17" t="s">
        <v>1661</v>
      </c>
      <c r="D314" s="18" t="s">
        <v>260</v>
      </c>
      <c r="E314" s="6" t="s">
        <v>850</v>
      </c>
      <c r="F314" s="18">
        <v>1834</v>
      </c>
      <c r="G314" s="6" t="s">
        <v>1004</v>
      </c>
      <c r="H314" s="6" t="s">
        <v>44</v>
      </c>
      <c r="I314" s="7">
        <v>25600.860000000001</v>
      </c>
      <c r="J314" s="7">
        <v>910</v>
      </c>
      <c r="K314" s="7">
        <v>0</v>
      </c>
      <c r="L314" s="7">
        <v>739.90999999999997</v>
      </c>
      <c r="M314" s="8">
        <v>0.00020000000000000001</v>
      </c>
      <c r="N314" s="8">
        <v>0.0018</v>
      </c>
      <c r="O314" s="8">
        <v>0.00050000000000000001</v>
      </c>
      <c r="P314" s="52"/>
    </row>
    <row r="315" spans="1:16" ht="12.75">
      <c r="A315" s="52"/>
      <c r="B315" s="6" t="s">
        <v>1660</v>
      </c>
      <c r="C315" s="17" t="s">
        <v>1661</v>
      </c>
      <c r="D315" s="18" t="s">
        <v>260</v>
      </c>
      <c r="E315" s="6" t="s">
        <v>850</v>
      </c>
      <c r="F315" s="18">
        <v>1834</v>
      </c>
      <c r="G315" s="6" t="s">
        <v>1004</v>
      </c>
      <c r="H315" s="6" t="s">
        <v>44</v>
      </c>
      <c r="I315" s="7">
        <v>31.300000000000001</v>
      </c>
      <c r="J315" s="7">
        <v>91000</v>
      </c>
      <c r="K315" s="7">
        <v>0</v>
      </c>
      <c r="L315" s="7">
        <v>90.469999999999999</v>
      </c>
      <c r="M315" s="8">
        <v>2.4999999999999999E-07</v>
      </c>
      <c r="N315" s="8">
        <v>0.00020000000000000001</v>
      </c>
      <c r="O315" s="8">
        <v>0.00010000000000000001</v>
      </c>
      <c r="P315" s="52"/>
    </row>
    <row r="316" spans="1:16" ht="12.75">
      <c r="A316" s="52"/>
      <c r="B316" s="6" t="s">
        <v>1662</v>
      </c>
      <c r="C316" s="17" t="s">
        <v>1663</v>
      </c>
      <c r="D316" s="18" t="s">
        <v>260</v>
      </c>
      <c r="E316" s="6" t="s">
        <v>850</v>
      </c>
      <c r="F316" s="6"/>
      <c r="G316" s="6" t="s">
        <v>1004</v>
      </c>
      <c r="H316" s="6" t="s">
        <v>44</v>
      </c>
      <c r="I316" s="7">
        <v>23643.369999999999</v>
      </c>
      <c r="J316" s="7">
        <v>1295</v>
      </c>
      <c r="K316" s="7">
        <v>0</v>
      </c>
      <c r="L316" s="7">
        <v>972.42999999999995</v>
      </c>
      <c r="M316" s="8">
        <v>0.00029999999999999997</v>
      </c>
      <c r="N316" s="8">
        <v>0.0023999999999999998</v>
      </c>
      <c r="O316" s="8">
        <v>0.00059999999999999995</v>
      </c>
      <c r="P316" s="52"/>
    </row>
    <row r="317" spans="1:16" ht="12.75">
      <c r="A317" s="52"/>
      <c r="B317" s="6" t="s">
        <v>1662</v>
      </c>
      <c r="C317" s="17" t="s">
        <v>1664</v>
      </c>
      <c r="D317" s="18" t="s">
        <v>260</v>
      </c>
      <c r="E317" s="6" t="s">
        <v>850</v>
      </c>
      <c r="F317" s="6"/>
      <c r="G317" s="6" t="s">
        <v>1004</v>
      </c>
      <c r="H317" s="6" t="s">
        <v>44</v>
      </c>
      <c r="I317" s="7">
        <v>4.7400000000000002</v>
      </c>
      <c r="J317" s="7">
        <v>129500</v>
      </c>
      <c r="K317" s="7">
        <v>0</v>
      </c>
      <c r="L317" s="7">
        <v>19.510000000000002</v>
      </c>
      <c r="M317" s="8">
        <v>5.9999999999999995E-08</v>
      </c>
      <c r="N317" s="8">
        <v>0</v>
      </c>
      <c r="O317" s="8">
        <v>0</v>
      </c>
      <c r="P317" s="52"/>
    </row>
    <row r="318" spans="1:16" ht="12.75">
      <c r="A318" s="52"/>
      <c r="B318" s="6" t="s">
        <v>1665</v>
      </c>
      <c r="C318" s="17" t="s">
        <v>1666</v>
      </c>
      <c r="D318" s="18" t="s">
        <v>260</v>
      </c>
      <c r="E318" s="6" t="s">
        <v>850</v>
      </c>
      <c r="F318" s="18">
        <v>520043209</v>
      </c>
      <c r="G318" s="6" t="s">
        <v>963</v>
      </c>
      <c r="H318" s="6" t="s">
        <v>44</v>
      </c>
      <c r="I318" s="7">
        <v>1504.75</v>
      </c>
      <c r="J318" s="7">
        <v>1826</v>
      </c>
      <c r="K318" s="7">
        <v>2.1000000000000001</v>
      </c>
      <c r="L318" s="7">
        <v>89.370000000000005</v>
      </c>
      <c r="M318" s="8">
        <v>0.00010000000000000001</v>
      </c>
      <c r="N318" s="8">
        <v>0.00020000000000000001</v>
      </c>
      <c r="O318" s="8">
        <v>0.00010000000000000001</v>
      </c>
      <c r="P318" s="52"/>
    </row>
    <row r="319" spans="1:16" ht="12.75">
      <c r="A319" s="52"/>
      <c r="B319" s="6" t="s">
        <v>1667</v>
      </c>
      <c r="C319" s="17" t="s">
        <v>1668</v>
      </c>
      <c r="D319" s="18" t="s">
        <v>260</v>
      </c>
      <c r="E319" s="6" t="s">
        <v>850</v>
      </c>
      <c r="F319" s="6"/>
      <c r="G319" s="6" t="s">
        <v>1669</v>
      </c>
      <c r="H319" s="6" t="s">
        <v>44</v>
      </c>
      <c r="I319" s="7">
        <v>17.140000000000001</v>
      </c>
      <c r="J319" s="7">
        <v>9026</v>
      </c>
      <c r="K319" s="7">
        <v>0</v>
      </c>
      <c r="L319" s="7">
        <v>4.9100000000000001</v>
      </c>
      <c r="M319" s="8">
        <v>2.9999999999999997E-08</v>
      </c>
      <c r="N319" s="8">
        <v>0</v>
      </c>
      <c r="O319" s="8">
        <v>0</v>
      </c>
      <c r="P319" s="52"/>
    </row>
    <row r="320" spans="1:16" ht="12.75">
      <c r="A320" s="52"/>
      <c r="B320" s="6" t="s">
        <v>1670</v>
      </c>
      <c r="C320" s="17" t="s">
        <v>1671</v>
      </c>
      <c r="D320" s="18" t="s">
        <v>260</v>
      </c>
      <c r="E320" s="6" t="s">
        <v>850</v>
      </c>
      <c r="F320" s="18">
        <v>513890764</v>
      </c>
      <c r="G320" s="6" t="s">
        <v>1149</v>
      </c>
      <c r="H320" s="6" t="s">
        <v>44</v>
      </c>
      <c r="I320" s="7">
        <v>6467.1999999999998</v>
      </c>
      <c r="J320" s="7">
        <v>873</v>
      </c>
      <c r="K320" s="7">
        <v>0</v>
      </c>
      <c r="L320" s="7">
        <v>179.31</v>
      </c>
      <c r="M320" s="8">
        <v>0.00040000000000000002</v>
      </c>
      <c r="N320" s="8">
        <v>0.00040000000000000002</v>
      </c>
      <c r="O320" s="8">
        <v>0.00010000000000000001</v>
      </c>
      <c r="P320" s="52"/>
    </row>
    <row r="321" spans="1:16" ht="12.75">
      <c r="A321" s="52"/>
      <c r="B321" s="6" t="s">
        <v>1672</v>
      </c>
      <c r="C321" s="17" t="s">
        <v>1673</v>
      </c>
      <c r="D321" s="18" t="s">
        <v>260</v>
      </c>
      <c r="E321" s="6" t="s">
        <v>850</v>
      </c>
      <c r="F321" s="18">
        <v>511524605</v>
      </c>
      <c r="G321" s="6" t="s">
        <v>1149</v>
      </c>
      <c r="H321" s="6" t="s">
        <v>44</v>
      </c>
      <c r="I321" s="7">
        <v>35.189999999999998</v>
      </c>
      <c r="J321" s="7">
        <v>55200</v>
      </c>
      <c r="K321" s="7">
        <v>0</v>
      </c>
      <c r="L321" s="7">
        <v>61.700000000000003</v>
      </c>
      <c r="M321" s="8">
        <v>7.8999999999999995E-07</v>
      </c>
      <c r="N321" s="8">
        <v>0.00010000000000000001</v>
      </c>
      <c r="O321" s="8">
        <v>0</v>
      </c>
      <c r="P321" s="52"/>
    </row>
    <row r="322" spans="1:16" ht="12.75">
      <c r="A322" s="52"/>
      <c r="B322" s="6" t="s">
        <v>1674</v>
      </c>
      <c r="C322" s="17" t="s">
        <v>1675</v>
      </c>
      <c r="D322" s="18" t="s">
        <v>260</v>
      </c>
      <c r="E322" s="6" t="s">
        <v>850</v>
      </c>
      <c r="F322" s="6"/>
      <c r="G322" s="6" t="s">
        <v>887</v>
      </c>
      <c r="H322" s="6" t="s">
        <v>44</v>
      </c>
      <c r="I322" s="7">
        <v>15.9</v>
      </c>
      <c r="J322" s="7">
        <v>3691</v>
      </c>
      <c r="K322" s="7">
        <v>0</v>
      </c>
      <c r="L322" s="7">
        <v>1.8600000000000001</v>
      </c>
      <c r="M322" s="8">
        <v>1.9000000000000001E-07</v>
      </c>
      <c r="N322" s="8">
        <v>0</v>
      </c>
      <c r="O322" s="8">
        <v>0</v>
      </c>
      <c r="P322" s="52"/>
    </row>
    <row r="323" spans="1:16" ht="12.75">
      <c r="A323" s="52"/>
      <c r="B323" s="6" t="s">
        <v>1676</v>
      </c>
      <c r="C323" s="17" t="s">
        <v>1673</v>
      </c>
      <c r="D323" s="18" t="s">
        <v>260</v>
      </c>
      <c r="E323" s="6" t="s">
        <v>850</v>
      </c>
      <c r="F323" s="18">
        <v>511524605</v>
      </c>
      <c r="G323" s="6" t="s">
        <v>887</v>
      </c>
      <c r="H323" s="6" t="s">
        <v>44</v>
      </c>
      <c r="I323" s="7">
        <v>12798.690000000001</v>
      </c>
      <c r="J323" s="7">
        <v>552</v>
      </c>
      <c r="K323" s="7">
        <v>0</v>
      </c>
      <c r="L323" s="7">
        <v>224.38</v>
      </c>
      <c r="M323" s="8">
        <v>0.00029999999999999997</v>
      </c>
      <c r="N323" s="8">
        <v>0.00050000000000000001</v>
      </c>
      <c r="O323" s="8">
        <v>0.00010000000000000001</v>
      </c>
      <c r="P323" s="52"/>
    </row>
    <row r="324" spans="1:16" ht="12.75">
      <c r="A324" s="52"/>
      <c r="B324" s="6" t="s">
        <v>1677</v>
      </c>
      <c r="C324" s="17" t="s">
        <v>1678</v>
      </c>
      <c r="D324" s="18" t="s">
        <v>260</v>
      </c>
      <c r="E324" s="6" t="s">
        <v>850</v>
      </c>
      <c r="F324" s="18">
        <v>1610</v>
      </c>
      <c r="G324" s="6" t="s">
        <v>887</v>
      </c>
      <c r="H324" s="6" t="s">
        <v>44</v>
      </c>
      <c r="I324" s="7">
        <v>7436.3800000000001</v>
      </c>
      <c r="J324" s="7">
        <v>344</v>
      </c>
      <c r="K324" s="7">
        <v>0</v>
      </c>
      <c r="L324" s="7">
        <v>81.25</v>
      </c>
      <c r="M324" s="8">
        <v>1.0910000000000001E-05</v>
      </c>
      <c r="N324" s="8">
        <v>0.00020000000000000001</v>
      </c>
      <c r="O324" s="8">
        <v>0</v>
      </c>
      <c r="P324" s="52"/>
    </row>
    <row r="325" spans="1:16" ht="12.75">
      <c r="A325" s="52"/>
      <c r="B325" s="6" t="s">
        <v>1677</v>
      </c>
      <c r="C325" s="17" t="s">
        <v>1678</v>
      </c>
      <c r="D325" s="18" t="s">
        <v>260</v>
      </c>
      <c r="E325" s="6" t="s">
        <v>850</v>
      </c>
      <c r="F325" s="18">
        <v>1610</v>
      </c>
      <c r="G325" s="6" t="s">
        <v>887</v>
      </c>
      <c r="H325" s="6" t="s">
        <v>44</v>
      </c>
      <c r="I325" s="7">
        <v>40.600000000000001</v>
      </c>
      <c r="J325" s="7">
        <v>34400</v>
      </c>
      <c r="K325" s="7">
        <v>0</v>
      </c>
      <c r="L325" s="7">
        <v>44.350000000000001</v>
      </c>
      <c r="M325" s="8">
        <v>5.9999999999999995E-08</v>
      </c>
      <c r="N325" s="8">
        <v>0.00010000000000000001</v>
      </c>
      <c r="O325" s="8">
        <v>0</v>
      </c>
      <c r="P325" s="52"/>
    </row>
    <row r="326" spans="1:16" ht="12.75">
      <c r="A326" s="52"/>
      <c r="B326" s="6" t="s">
        <v>1679</v>
      </c>
      <c r="C326" s="17" t="s">
        <v>1680</v>
      </c>
      <c r="D326" s="18" t="s">
        <v>260</v>
      </c>
      <c r="E326" s="6" t="s">
        <v>850</v>
      </c>
      <c r="F326" s="18">
        <v>512544693</v>
      </c>
      <c r="G326" s="6" t="s">
        <v>887</v>
      </c>
      <c r="H326" s="6" t="s">
        <v>44</v>
      </c>
      <c r="I326" s="7">
        <v>23899.950000000001</v>
      </c>
      <c r="J326" s="7">
        <v>738</v>
      </c>
      <c r="K326" s="7">
        <v>0</v>
      </c>
      <c r="L326" s="7">
        <v>560.19000000000005</v>
      </c>
      <c r="M326" s="8">
        <v>0.0012999999999999999</v>
      </c>
      <c r="N326" s="8">
        <v>0.0014</v>
      </c>
      <c r="O326" s="8">
        <v>0.00029999999999999997</v>
      </c>
      <c r="P326" s="52"/>
    </row>
    <row r="327" spans="1:16" ht="12.75">
      <c r="A327" s="52"/>
      <c r="B327" s="6" t="s">
        <v>1681</v>
      </c>
      <c r="C327" s="17" t="s">
        <v>1682</v>
      </c>
      <c r="D327" s="18" t="s">
        <v>260</v>
      </c>
      <c r="E327" s="6" t="s">
        <v>850</v>
      </c>
      <c r="F327" s="18">
        <v>520013954</v>
      </c>
      <c r="G327" s="6" t="s">
        <v>887</v>
      </c>
      <c r="H327" s="6" t="s">
        <v>44</v>
      </c>
      <c r="I327" s="7">
        <v>144877.41</v>
      </c>
      <c r="J327" s="7">
        <v>939</v>
      </c>
      <c r="K327" s="7">
        <v>0</v>
      </c>
      <c r="L327" s="7">
        <v>4320.6300000000001</v>
      </c>
      <c r="M327" s="8">
        <v>0.00010000000000000001</v>
      </c>
      <c r="N327" s="8">
        <v>0.010500000000000001</v>
      </c>
      <c r="O327" s="8">
        <v>0.0025999999999999999</v>
      </c>
      <c r="P327" s="52"/>
    </row>
    <row r="328" spans="1:16" ht="12.75">
      <c r="A328" s="52"/>
      <c r="B328" s="6" t="s">
        <v>1683</v>
      </c>
      <c r="C328" s="17" t="s">
        <v>1683</v>
      </c>
      <c r="D328" s="18" t="s">
        <v>260</v>
      </c>
      <c r="E328" s="6" t="s">
        <v>850</v>
      </c>
      <c r="F328" s="6"/>
      <c r="G328" s="6" t="s">
        <v>887</v>
      </c>
      <c r="H328" s="6" t="s">
        <v>44</v>
      </c>
      <c r="I328" s="7">
        <v>9111.2399999999998</v>
      </c>
      <c r="J328" s="7">
        <v>169</v>
      </c>
      <c r="K328" s="7">
        <v>0</v>
      </c>
      <c r="L328" s="7">
        <v>48.899999999999999</v>
      </c>
      <c r="M328" s="8">
        <v>0.00010000000000000001</v>
      </c>
      <c r="N328" s="8">
        <v>0.00010000000000000001</v>
      </c>
      <c r="O328" s="8">
        <v>0</v>
      </c>
      <c r="P328" s="52"/>
    </row>
    <row r="329" spans="1:16" ht="12.75">
      <c r="A329" s="52"/>
      <c r="B329" s="6" t="s">
        <v>1684</v>
      </c>
      <c r="C329" s="17" t="s">
        <v>1685</v>
      </c>
      <c r="D329" s="18" t="s">
        <v>271</v>
      </c>
      <c r="E329" s="6" t="s">
        <v>850</v>
      </c>
      <c r="F329" s="18">
        <v>514142140</v>
      </c>
      <c r="G329" s="6" t="s">
        <v>930</v>
      </c>
      <c r="H329" s="6" t="s">
        <v>100</v>
      </c>
      <c r="I329" s="7">
        <v>419.64999999999998</v>
      </c>
      <c r="J329" s="7">
        <v>141250</v>
      </c>
      <c r="K329" s="7">
        <v>19.170000000000002</v>
      </c>
      <c r="L329" s="7">
        <v>611.92999999999995</v>
      </c>
      <c r="M329" s="8">
        <v>4.2200000000000003E-06</v>
      </c>
      <c r="N329" s="8">
        <v>0.0015</v>
      </c>
      <c r="O329" s="8">
        <v>0.00040000000000000002</v>
      </c>
      <c r="P329" s="52"/>
    </row>
    <row r="330" spans="1:16" ht="12.75">
      <c r="A330" s="52"/>
      <c r="B330" s="6" t="s">
        <v>1684</v>
      </c>
      <c r="C330" s="17" t="s">
        <v>1685</v>
      </c>
      <c r="D330" s="18" t="s">
        <v>271</v>
      </c>
      <c r="E330" s="6" t="s">
        <v>850</v>
      </c>
      <c r="F330" s="6"/>
      <c r="G330" s="6" t="s">
        <v>930</v>
      </c>
      <c r="H330" s="6" t="s">
        <v>100</v>
      </c>
      <c r="I330" s="7">
        <v>3469.8499999999999</v>
      </c>
      <c r="J330" s="7">
        <v>1413</v>
      </c>
      <c r="K330" s="7">
        <v>1.19</v>
      </c>
      <c r="L330" s="7">
        <v>50.219999999999999</v>
      </c>
      <c r="M330" s="8">
        <v>3.489E-05</v>
      </c>
      <c r="N330" s="8">
        <v>0.00010000000000000001</v>
      </c>
      <c r="O330" s="8">
        <v>0</v>
      </c>
      <c r="P330" s="52"/>
    </row>
    <row r="331" spans="1:16" ht="12.75">
      <c r="A331" s="52"/>
      <c r="B331" s="6" t="s">
        <v>1686</v>
      </c>
      <c r="C331" s="17" t="s">
        <v>1687</v>
      </c>
      <c r="D331" s="18" t="s">
        <v>260</v>
      </c>
      <c r="E331" s="6" t="s">
        <v>850</v>
      </c>
      <c r="F331" s="18">
        <v>512394776</v>
      </c>
      <c r="G331" s="6" t="s">
        <v>1079</v>
      </c>
      <c r="H331" s="6" t="s">
        <v>44</v>
      </c>
      <c r="I331" s="7">
        <v>7971.2700000000004</v>
      </c>
      <c r="J331" s="7">
        <v>810</v>
      </c>
      <c r="K331" s="7">
        <v>0</v>
      </c>
      <c r="L331" s="7">
        <v>205.06999999999999</v>
      </c>
      <c r="M331" s="8">
        <v>0.00020000000000000001</v>
      </c>
      <c r="N331" s="8">
        <v>0.00050000000000000001</v>
      </c>
      <c r="O331" s="8">
        <v>0.00010000000000000001</v>
      </c>
      <c r="P331" s="52"/>
    </row>
    <row r="332" spans="1:16" ht="12.75">
      <c r="A332" s="52"/>
      <c r="B332" s="6" t="s">
        <v>1688</v>
      </c>
      <c r="C332" s="17" t="s">
        <v>1689</v>
      </c>
      <c r="D332" s="18" t="s">
        <v>260</v>
      </c>
      <c r="E332" s="6" t="s">
        <v>850</v>
      </c>
      <c r="F332" s="18">
        <v>514643626</v>
      </c>
      <c r="G332" s="6" t="s">
        <v>1079</v>
      </c>
      <c r="H332" s="6" t="s">
        <v>44</v>
      </c>
      <c r="I332" s="7">
        <v>61648.07</v>
      </c>
      <c r="J332" s="7">
        <v>480</v>
      </c>
      <c r="K332" s="7">
        <v>0</v>
      </c>
      <c r="L332" s="7">
        <v>939.80999999999995</v>
      </c>
      <c r="M332" s="8">
        <v>0.00010000000000000001</v>
      </c>
      <c r="N332" s="8">
        <v>0.0023</v>
      </c>
      <c r="O332" s="8">
        <v>0.00059999999999999995</v>
      </c>
      <c r="P332" s="52"/>
    </row>
    <row r="333" spans="1:16" ht="12.75">
      <c r="A333" s="52"/>
      <c r="B333" s="6" t="s">
        <v>1690</v>
      </c>
      <c r="C333" s="17" t="s">
        <v>1691</v>
      </c>
      <c r="D333" s="18" t="s">
        <v>271</v>
      </c>
      <c r="E333" s="6" t="s">
        <v>850</v>
      </c>
      <c r="F333" s="18">
        <v>512685512</v>
      </c>
      <c r="G333" s="6" t="s">
        <v>1079</v>
      </c>
      <c r="H333" s="6" t="s">
        <v>46</v>
      </c>
      <c r="I333" s="7">
        <v>1357.0699999999999</v>
      </c>
      <c r="J333" s="7">
        <v>13</v>
      </c>
      <c r="K333" s="7">
        <v>0</v>
      </c>
      <c r="L333" s="7">
        <v>0.73999999999999999</v>
      </c>
      <c r="M333" s="8">
        <v>2.6679999999999999E-05</v>
      </c>
      <c r="N333" s="8">
        <v>0</v>
      </c>
      <c r="O333" s="8">
        <v>0</v>
      </c>
      <c r="P333" s="52"/>
    </row>
    <row r="334" spans="1:16" ht="12.75">
      <c r="A334" s="52"/>
      <c r="B334" s="6" t="s">
        <v>1692</v>
      </c>
      <c r="C334" s="17" t="s">
        <v>1693</v>
      </c>
      <c r="D334" s="18" t="s">
        <v>260</v>
      </c>
      <c r="E334" s="6" t="s">
        <v>850</v>
      </c>
      <c r="F334" s="18">
        <v>513881177</v>
      </c>
      <c r="G334" s="6" t="s">
        <v>1079</v>
      </c>
      <c r="H334" s="6" t="s">
        <v>44</v>
      </c>
      <c r="I334" s="7">
        <v>1342.5699999999999</v>
      </c>
      <c r="J334" s="7">
        <v>10446</v>
      </c>
      <c r="K334" s="7">
        <v>0</v>
      </c>
      <c r="L334" s="7">
        <v>445.42000000000002</v>
      </c>
      <c r="M334" s="8">
        <v>2.336E-05</v>
      </c>
      <c r="N334" s="8">
        <v>0.0011000000000000001</v>
      </c>
      <c r="O334" s="8">
        <v>0.00029999999999999997</v>
      </c>
      <c r="P334" s="52"/>
    </row>
    <row r="335" spans="1:16" ht="12.75">
      <c r="A335" s="52"/>
      <c r="B335" s="6" t="s">
        <v>1694</v>
      </c>
      <c r="C335" s="17" t="s">
        <v>1695</v>
      </c>
      <c r="D335" s="18" t="s">
        <v>260</v>
      </c>
      <c r="E335" s="6" t="s">
        <v>850</v>
      </c>
      <c r="F335" s="18">
        <v>512711789</v>
      </c>
      <c r="G335" s="6" t="s">
        <v>866</v>
      </c>
      <c r="H335" s="6" t="s">
        <v>44</v>
      </c>
      <c r="I335" s="7">
        <v>478.69</v>
      </c>
      <c r="J335" s="7">
        <v>3046</v>
      </c>
      <c r="K335" s="7">
        <v>0</v>
      </c>
      <c r="L335" s="7">
        <v>46.310000000000002</v>
      </c>
      <c r="M335" s="8">
        <v>1.314E-05</v>
      </c>
      <c r="N335" s="8">
        <v>0.00010000000000000001</v>
      </c>
      <c r="O335" s="8">
        <v>0</v>
      </c>
      <c r="P335" s="52"/>
    </row>
    <row r="336" spans="1:16" ht="12.75">
      <c r="A336" s="52"/>
      <c r="B336" s="6" t="s">
        <v>1696</v>
      </c>
      <c r="C336" s="17" t="s">
        <v>1697</v>
      </c>
      <c r="D336" s="18" t="s">
        <v>260</v>
      </c>
      <c r="E336" s="6" t="s">
        <v>850</v>
      </c>
      <c r="F336" s="6"/>
      <c r="G336" s="6" t="s">
        <v>866</v>
      </c>
      <c r="H336" s="6" t="s">
        <v>44</v>
      </c>
      <c r="I336" s="7">
        <v>22175.490000000002</v>
      </c>
      <c r="J336" s="7">
        <v>640</v>
      </c>
      <c r="K336" s="7">
        <v>0</v>
      </c>
      <c r="L336" s="7">
        <v>450.75</v>
      </c>
      <c r="M336" s="8">
        <v>0.00010000000000000001</v>
      </c>
      <c r="N336" s="8">
        <v>0.0011000000000000001</v>
      </c>
      <c r="O336" s="8">
        <v>0.00029999999999999997</v>
      </c>
      <c r="P336" s="52"/>
    </row>
    <row r="337" spans="1:16" ht="12.75">
      <c r="A337" s="52"/>
      <c r="B337" s="6" t="s">
        <v>1698</v>
      </c>
      <c r="C337" s="17" t="s">
        <v>1699</v>
      </c>
      <c r="D337" s="18" t="s">
        <v>260</v>
      </c>
      <c r="E337" s="6" t="s">
        <v>850</v>
      </c>
      <c r="F337" s="18">
        <v>520043027</v>
      </c>
      <c r="G337" s="6" t="s">
        <v>866</v>
      </c>
      <c r="H337" s="6" t="s">
        <v>44</v>
      </c>
      <c r="I337" s="7">
        <v>496.02999999999997</v>
      </c>
      <c r="J337" s="7">
        <v>22045</v>
      </c>
      <c r="K337" s="7">
        <v>0</v>
      </c>
      <c r="L337" s="7">
        <v>347.29000000000002</v>
      </c>
      <c r="M337" s="8">
        <v>1.12E-05</v>
      </c>
      <c r="N337" s="8">
        <v>0.00080000000000000004</v>
      </c>
      <c r="O337" s="8">
        <v>0.00020000000000000001</v>
      </c>
      <c r="P337" s="52"/>
    </row>
    <row r="338" spans="1:16" ht="12.75">
      <c r="A338" s="52"/>
      <c r="B338" s="6" t="s">
        <v>1698</v>
      </c>
      <c r="C338" s="17" t="s">
        <v>1699</v>
      </c>
      <c r="D338" s="18" t="s">
        <v>260</v>
      </c>
      <c r="E338" s="6" t="s">
        <v>850</v>
      </c>
      <c r="F338" s="18">
        <v>520043027</v>
      </c>
      <c r="G338" s="6" t="s">
        <v>866</v>
      </c>
      <c r="H338" s="6" t="s">
        <v>44</v>
      </c>
      <c r="I338" s="7">
        <v>0.42999999999999999</v>
      </c>
      <c r="J338" s="7">
        <v>2204500</v>
      </c>
      <c r="K338" s="7">
        <v>0</v>
      </c>
      <c r="L338" s="7">
        <v>30.039999999999999</v>
      </c>
      <c r="M338" s="8">
        <v>1E-08</v>
      </c>
      <c r="N338" s="8">
        <v>0.00010000000000000001</v>
      </c>
      <c r="O338" s="8">
        <v>0</v>
      </c>
      <c r="P338" s="52"/>
    </row>
    <row r="339" spans="1:16" ht="12.75">
      <c r="A339" s="52"/>
      <c r="B339" s="6" t="s">
        <v>1700</v>
      </c>
      <c r="C339" s="17" t="s">
        <v>1701</v>
      </c>
      <c r="D339" s="18" t="s">
        <v>260</v>
      </c>
      <c r="E339" s="6" t="s">
        <v>850</v>
      </c>
      <c r="F339" s="18">
        <v>520043811</v>
      </c>
      <c r="G339" s="6" t="s">
        <v>866</v>
      </c>
      <c r="H339" s="6" t="s">
        <v>44</v>
      </c>
      <c r="I339" s="7">
        <v>13550.9</v>
      </c>
      <c r="J339" s="7">
        <v>2302</v>
      </c>
      <c r="K339" s="7">
        <v>6.0300000000000002</v>
      </c>
      <c r="L339" s="7">
        <v>996.75</v>
      </c>
      <c r="M339" s="8">
        <v>0.00059999999999999995</v>
      </c>
      <c r="N339" s="8">
        <v>0.0023999999999999998</v>
      </c>
      <c r="O339" s="8">
        <v>0.00059999999999999995</v>
      </c>
      <c r="P339" s="52"/>
    </row>
    <row r="340" spans="1:16" ht="12.75">
      <c r="A340" s="52"/>
      <c r="B340" s="6" t="s">
        <v>1702</v>
      </c>
      <c r="C340" s="17" t="s">
        <v>1703</v>
      </c>
      <c r="D340" s="18" t="s">
        <v>260</v>
      </c>
      <c r="E340" s="6" t="s">
        <v>850</v>
      </c>
      <c r="F340" s="18">
        <v>520036740</v>
      </c>
      <c r="G340" s="6" t="s">
        <v>866</v>
      </c>
      <c r="H340" s="6" t="s">
        <v>44</v>
      </c>
      <c r="I340" s="7">
        <v>33.600000000000001</v>
      </c>
      <c r="J340" s="7">
        <v>172300</v>
      </c>
      <c r="K340" s="7">
        <v>2.1299999999999999</v>
      </c>
      <c r="L340" s="7">
        <v>185.97999999999999</v>
      </c>
      <c r="M340" s="8">
        <v>6.7999999999999995E-07</v>
      </c>
      <c r="N340" s="8">
        <v>0.00050000000000000001</v>
      </c>
      <c r="O340" s="8">
        <v>0.00010000000000000001</v>
      </c>
      <c r="P340" s="52"/>
    </row>
    <row r="341" spans="1:16" ht="12.75">
      <c r="A341" s="52"/>
      <c r="B341" s="6" t="s">
        <v>1704</v>
      </c>
      <c r="C341" s="17" t="s">
        <v>1705</v>
      </c>
      <c r="D341" s="18" t="s">
        <v>260</v>
      </c>
      <c r="E341" s="6" t="s">
        <v>850</v>
      </c>
      <c r="F341" s="18">
        <v>512849498</v>
      </c>
      <c r="G341" s="6" t="s">
        <v>866</v>
      </c>
      <c r="H341" s="6" t="s">
        <v>44</v>
      </c>
      <c r="I341" s="7">
        <v>16.850000000000001</v>
      </c>
      <c r="J341" s="7">
        <v>224900</v>
      </c>
      <c r="K341" s="7">
        <v>0</v>
      </c>
      <c r="L341" s="7">
        <v>120.33</v>
      </c>
      <c r="M341" s="8">
        <v>3.9000000000000002E-07</v>
      </c>
      <c r="N341" s="8">
        <v>0.00029999999999999997</v>
      </c>
      <c r="O341" s="8">
        <v>0.00010000000000000001</v>
      </c>
      <c r="P341" s="52"/>
    </row>
    <row r="342" spans="1:16" ht="12.75">
      <c r="A342" s="52"/>
      <c r="B342" s="6" t="s">
        <v>1704</v>
      </c>
      <c r="C342" s="17" t="s">
        <v>1705</v>
      </c>
      <c r="D342" s="18" t="s">
        <v>260</v>
      </c>
      <c r="E342" s="6" t="s">
        <v>850</v>
      </c>
      <c r="F342" s="18">
        <v>512849498</v>
      </c>
      <c r="G342" s="6" t="s">
        <v>866</v>
      </c>
      <c r="H342" s="6" t="s">
        <v>44</v>
      </c>
      <c r="I342" s="7">
        <v>14763.290000000001</v>
      </c>
      <c r="J342" s="7">
        <v>2249</v>
      </c>
      <c r="K342" s="7">
        <v>0</v>
      </c>
      <c r="L342" s="7">
        <v>1054.52</v>
      </c>
      <c r="M342" s="8">
        <v>0.00029999999999999997</v>
      </c>
      <c r="N342" s="8">
        <v>0.0025999999999999999</v>
      </c>
      <c r="O342" s="8">
        <v>0.00059999999999999995</v>
      </c>
      <c r="P342" s="52"/>
    </row>
    <row r="343" spans="1:16" ht="12.75">
      <c r="A343" s="52"/>
      <c r="B343" s="6" t="s">
        <v>1706</v>
      </c>
      <c r="C343" s="17" t="s">
        <v>1707</v>
      </c>
      <c r="D343" s="18" t="s">
        <v>260</v>
      </c>
      <c r="E343" s="6" t="s">
        <v>850</v>
      </c>
      <c r="F343" s="18">
        <v>520035320</v>
      </c>
      <c r="G343" s="6" t="s">
        <v>866</v>
      </c>
      <c r="H343" s="6" t="s">
        <v>44</v>
      </c>
      <c r="I343" s="7">
        <v>17420.5</v>
      </c>
      <c r="J343" s="7">
        <v>1393</v>
      </c>
      <c r="K343" s="7">
        <v>0</v>
      </c>
      <c r="L343" s="7">
        <v>770.71000000000004</v>
      </c>
      <c r="M343" s="8">
        <v>0.00040000000000000002</v>
      </c>
      <c r="N343" s="8">
        <v>0.0019</v>
      </c>
      <c r="O343" s="8">
        <v>0.00050000000000000001</v>
      </c>
      <c r="P343" s="52"/>
    </row>
    <row r="344" spans="1:16" ht="12.75">
      <c r="A344" s="52"/>
      <c r="B344" s="6" t="s">
        <v>1708</v>
      </c>
      <c r="C344" s="17" t="s">
        <v>1709</v>
      </c>
      <c r="D344" s="18" t="s">
        <v>260</v>
      </c>
      <c r="E344" s="6" t="s">
        <v>850</v>
      </c>
      <c r="F344" s="18">
        <v>512324831</v>
      </c>
      <c r="G344" s="6" t="s">
        <v>866</v>
      </c>
      <c r="H344" s="6" t="s">
        <v>44</v>
      </c>
      <c r="I344" s="7">
        <v>174.21000000000001</v>
      </c>
      <c r="J344" s="7">
        <v>319700</v>
      </c>
      <c r="K344" s="7">
        <v>0</v>
      </c>
      <c r="L344" s="7">
        <v>1768.8399999999999</v>
      </c>
      <c r="M344" s="8">
        <v>3.7900000000000001E-06</v>
      </c>
      <c r="N344" s="8">
        <v>0.0043</v>
      </c>
      <c r="O344" s="8">
        <v>0.0011000000000000001</v>
      </c>
      <c r="P344" s="52"/>
    </row>
    <row r="345" spans="1:16" ht="12.75">
      <c r="A345" s="52"/>
      <c r="B345" s="6" t="s">
        <v>1710</v>
      </c>
      <c r="C345" s="17" t="s">
        <v>1711</v>
      </c>
      <c r="D345" s="18" t="s">
        <v>260</v>
      </c>
      <c r="E345" s="6" t="s">
        <v>850</v>
      </c>
      <c r="F345" s="18">
        <v>514844117</v>
      </c>
      <c r="G345" s="6" t="s">
        <v>866</v>
      </c>
      <c r="H345" s="6" t="s">
        <v>44</v>
      </c>
      <c r="I345" s="7">
        <v>6369.4700000000003</v>
      </c>
      <c r="J345" s="7">
        <v>604</v>
      </c>
      <c r="K345" s="7">
        <v>0</v>
      </c>
      <c r="L345" s="7">
        <v>122.19</v>
      </c>
      <c r="M345" s="8">
        <v>0.00010000000000000001</v>
      </c>
      <c r="N345" s="8">
        <v>0.00029999999999999997</v>
      </c>
      <c r="O345" s="8">
        <v>0.00010000000000000001</v>
      </c>
      <c r="P345" s="52"/>
    </row>
    <row r="346" spans="1:16" ht="12.75">
      <c r="A346" s="52"/>
      <c r="B346" s="6" t="s">
        <v>1710</v>
      </c>
      <c r="C346" s="17" t="s">
        <v>1711</v>
      </c>
      <c r="D346" s="18" t="s">
        <v>260</v>
      </c>
      <c r="E346" s="6" t="s">
        <v>850</v>
      </c>
      <c r="F346" s="18">
        <v>514844117</v>
      </c>
      <c r="G346" s="6" t="s">
        <v>866</v>
      </c>
      <c r="H346" s="6" t="s">
        <v>44</v>
      </c>
      <c r="I346" s="7">
        <v>2.3999999999999999</v>
      </c>
      <c r="J346" s="7">
        <v>60400</v>
      </c>
      <c r="K346" s="7">
        <v>0</v>
      </c>
      <c r="L346" s="7">
        <v>4.6100000000000003</v>
      </c>
      <c r="M346" s="8">
        <v>2.9999999999999997E-08</v>
      </c>
      <c r="N346" s="8">
        <v>0</v>
      </c>
      <c r="O346" s="8">
        <v>0</v>
      </c>
      <c r="P346" s="52"/>
    </row>
    <row r="347" spans="1:16" ht="12.75">
      <c r="A347" s="52"/>
      <c r="B347" s="6" t="s">
        <v>1712</v>
      </c>
      <c r="C347" s="17" t="s">
        <v>1712</v>
      </c>
      <c r="D347" s="18" t="s">
        <v>260</v>
      </c>
      <c r="E347" s="6" t="s">
        <v>850</v>
      </c>
      <c r="F347" s="6"/>
      <c r="G347" s="6" t="s">
        <v>866</v>
      </c>
      <c r="H347" s="6" t="s">
        <v>44</v>
      </c>
      <c r="I347" s="7">
        <v>5155.54</v>
      </c>
      <c r="J347" s="7">
        <v>630</v>
      </c>
      <c r="K347" s="7">
        <v>0</v>
      </c>
      <c r="L347" s="7">
        <v>103.16</v>
      </c>
      <c r="M347" s="8">
        <v>0.00069999999999999999</v>
      </c>
      <c r="N347" s="8">
        <v>0.00029999999999999997</v>
      </c>
      <c r="O347" s="8">
        <v>0.00010000000000000001</v>
      </c>
      <c r="P347" s="52"/>
    </row>
    <row r="348" spans="1:16" ht="12.75">
      <c r="A348" s="52"/>
      <c r="B348" s="6" t="s">
        <v>1713</v>
      </c>
      <c r="C348" s="17" t="s">
        <v>1714</v>
      </c>
      <c r="D348" s="18" t="s">
        <v>260</v>
      </c>
      <c r="E348" s="6" t="s">
        <v>850</v>
      </c>
      <c r="F348" s="18">
        <v>1146</v>
      </c>
      <c r="G348" s="6" t="s">
        <v>866</v>
      </c>
      <c r="H348" s="6" t="s">
        <v>44</v>
      </c>
      <c r="I348" s="7">
        <v>12917.17</v>
      </c>
      <c r="J348" s="7">
        <v>2539</v>
      </c>
      <c r="K348" s="7">
        <v>0</v>
      </c>
      <c r="L348" s="7">
        <v>1041.6199999999999</v>
      </c>
      <c r="M348" s="8">
        <v>0.00020000000000000001</v>
      </c>
      <c r="N348" s="8">
        <v>0.0025000000000000001</v>
      </c>
      <c r="O348" s="8">
        <v>0.00059999999999999995</v>
      </c>
      <c r="P348" s="52"/>
    </row>
    <row r="349" spans="1:16" ht="12.75">
      <c r="A349" s="52"/>
      <c r="B349" s="6" t="s">
        <v>1713</v>
      </c>
      <c r="C349" s="17" t="s">
        <v>1714</v>
      </c>
      <c r="D349" s="18" t="s">
        <v>260</v>
      </c>
      <c r="E349" s="6" t="s">
        <v>850</v>
      </c>
      <c r="F349" s="18">
        <v>1146</v>
      </c>
      <c r="G349" s="6" t="s">
        <v>866</v>
      </c>
      <c r="H349" s="6" t="s">
        <v>44</v>
      </c>
      <c r="I349" s="7">
        <v>3.5</v>
      </c>
      <c r="J349" s="7">
        <v>253900</v>
      </c>
      <c r="K349" s="7">
        <v>0</v>
      </c>
      <c r="L349" s="7">
        <v>28.239999999999998</v>
      </c>
      <c r="M349" s="8">
        <v>5.9999999999999995E-08</v>
      </c>
      <c r="N349" s="8">
        <v>0.00010000000000000001</v>
      </c>
      <c r="O349" s="8">
        <v>0</v>
      </c>
      <c r="P349" s="52"/>
    </row>
    <row r="350" spans="1:16" ht="12.75">
      <c r="A350" s="52"/>
      <c r="B350" s="6" t="s">
        <v>1715</v>
      </c>
      <c r="C350" s="17" t="s">
        <v>1716</v>
      </c>
      <c r="D350" s="18" t="s">
        <v>260</v>
      </c>
      <c r="E350" s="6" t="s">
        <v>850</v>
      </c>
      <c r="F350" s="18">
        <v>512607698</v>
      </c>
      <c r="G350" s="6" t="s">
        <v>866</v>
      </c>
      <c r="H350" s="6" t="s">
        <v>44</v>
      </c>
      <c r="I350" s="7">
        <v>12462.870000000001</v>
      </c>
      <c r="J350" s="7">
        <v>2539</v>
      </c>
      <c r="K350" s="7">
        <v>0</v>
      </c>
      <c r="L350" s="7">
        <v>1004.99</v>
      </c>
      <c r="M350" s="8">
        <v>0.00020000000000000001</v>
      </c>
      <c r="N350" s="8">
        <v>0.0023999999999999998</v>
      </c>
      <c r="O350" s="8">
        <v>0.00059999999999999995</v>
      </c>
      <c r="P350" s="52"/>
    </row>
    <row r="351" spans="1:16" ht="12.75">
      <c r="A351" s="52"/>
      <c r="B351" s="6" t="s">
        <v>1717</v>
      </c>
      <c r="C351" s="17" t="s">
        <v>1716</v>
      </c>
      <c r="D351" s="18" t="s">
        <v>260</v>
      </c>
      <c r="E351" s="6" t="s">
        <v>850</v>
      </c>
      <c r="F351" s="6"/>
      <c r="G351" s="6" t="s">
        <v>866</v>
      </c>
      <c r="H351" s="6" t="s">
        <v>44</v>
      </c>
      <c r="I351" s="7">
        <v>1018.3200000000001</v>
      </c>
      <c r="J351" s="7">
        <v>2539</v>
      </c>
      <c r="K351" s="7">
        <v>0</v>
      </c>
      <c r="L351" s="7">
        <v>82.120000000000005</v>
      </c>
      <c r="M351" s="8">
        <v>1.5489999999999999E-05</v>
      </c>
      <c r="N351" s="8">
        <v>0.00020000000000000001</v>
      </c>
      <c r="O351" s="8">
        <v>0.00010000000000000001</v>
      </c>
      <c r="P351" s="52"/>
    </row>
    <row r="352" spans="1:16" ht="12.75">
      <c r="A352" s="52"/>
      <c r="B352" s="6" t="s">
        <v>1718</v>
      </c>
      <c r="C352" s="17" t="s">
        <v>1719</v>
      </c>
      <c r="D352" s="18" t="s">
        <v>260</v>
      </c>
      <c r="E352" s="6" t="s">
        <v>850</v>
      </c>
      <c r="F352" s="18">
        <v>520035791</v>
      </c>
      <c r="G352" s="6" t="s">
        <v>866</v>
      </c>
      <c r="H352" s="6" t="s">
        <v>44</v>
      </c>
      <c r="I352" s="7">
        <v>1376.9200000000001</v>
      </c>
      <c r="J352" s="7">
        <v>639</v>
      </c>
      <c r="K352" s="7">
        <v>0</v>
      </c>
      <c r="L352" s="7">
        <v>27.940000000000001</v>
      </c>
      <c r="M352" s="8">
        <v>0.00020000000000000001</v>
      </c>
      <c r="N352" s="8">
        <v>0.00010000000000000001</v>
      </c>
      <c r="O352" s="8">
        <v>0</v>
      </c>
      <c r="P352" s="52"/>
    </row>
    <row r="353" spans="1:16" ht="12.75">
      <c r="A353" s="52"/>
      <c r="B353" s="6" t="s">
        <v>1720</v>
      </c>
      <c r="C353" s="17" t="s">
        <v>1721</v>
      </c>
      <c r="D353" s="18" t="s">
        <v>260</v>
      </c>
      <c r="E353" s="6" t="s">
        <v>850</v>
      </c>
      <c r="F353" s="18">
        <v>513834200</v>
      </c>
      <c r="G353" s="6" t="s">
        <v>866</v>
      </c>
      <c r="H353" s="6" t="s">
        <v>44</v>
      </c>
      <c r="I353" s="7">
        <v>112.14</v>
      </c>
      <c r="J353" s="7">
        <v>1400</v>
      </c>
      <c r="K353" s="7">
        <v>0</v>
      </c>
      <c r="L353" s="7">
        <v>4.9900000000000002</v>
      </c>
      <c r="M353" s="8">
        <v>2.9999999999999999E-07</v>
      </c>
      <c r="N353" s="8">
        <v>0</v>
      </c>
      <c r="O353" s="8">
        <v>0</v>
      </c>
      <c r="P353" s="52"/>
    </row>
    <row r="354" spans="1:16" ht="12.75">
      <c r="A354" s="52"/>
      <c r="B354" s="6" t="s">
        <v>1722</v>
      </c>
      <c r="C354" s="17" t="s">
        <v>1723</v>
      </c>
      <c r="D354" s="18" t="s">
        <v>260</v>
      </c>
      <c r="E354" s="6" t="s">
        <v>850</v>
      </c>
      <c r="F354" s="6"/>
      <c r="G354" s="6" t="s">
        <v>866</v>
      </c>
      <c r="H354" s="6" t="s">
        <v>44</v>
      </c>
      <c r="I354" s="7">
        <v>1853.51</v>
      </c>
      <c r="J354" s="7">
        <v>1509</v>
      </c>
      <c r="K354" s="7">
        <v>0</v>
      </c>
      <c r="L354" s="7">
        <v>88.829999999999998</v>
      </c>
      <c r="M354" s="8">
        <v>2.2099999999999998E-05</v>
      </c>
      <c r="N354" s="8">
        <v>0.00020000000000000001</v>
      </c>
      <c r="O354" s="8">
        <v>0.00010000000000000001</v>
      </c>
      <c r="P354" s="52"/>
    </row>
    <row r="355" spans="1:16" ht="12.75">
      <c r="A355" s="52"/>
      <c r="B355" s="6" t="s">
        <v>1724</v>
      </c>
      <c r="C355" s="17" t="s">
        <v>1725</v>
      </c>
      <c r="D355" s="18" t="s">
        <v>260</v>
      </c>
      <c r="E355" s="6" t="s">
        <v>850</v>
      </c>
      <c r="F355" s="18">
        <v>512711789</v>
      </c>
      <c r="G355" s="6" t="s">
        <v>866</v>
      </c>
      <c r="H355" s="6" t="s">
        <v>44</v>
      </c>
      <c r="I355" s="7">
        <v>2801.0500000000002</v>
      </c>
      <c r="J355" s="7">
        <v>1298</v>
      </c>
      <c r="K355" s="7">
        <v>0</v>
      </c>
      <c r="L355" s="7">
        <v>115.47</v>
      </c>
      <c r="M355" s="8">
        <v>0.00020000000000000001</v>
      </c>
      <c r="N355" s="8">
        <v>0.00029999999999999997</v>
      </c>
      <c r="O355" s="8">
        <v>0.00010000000000000001</v>
      </c>
      <c r="P355" s="52"/>
    </row>
    <row r="356" spans="1:16" ht="12.75">
      <c r="A356" s="52"/>
      <c r="B356" s="6" t="s">
        <v>1726</v>
      </c>
      <c r="C356" s="17" t="s">
        <v>1727</v>
      </c>
      <c r="D356" s="18" t="s">
        <v>260</v>
      </c>
      <c r="E356" s="6" t="s">
        <v>850</v>
      </c>
      <c r="F356" s="18">
        <v>511812463</v>
      </c>
      <c r="G356" s="6" t="s">
        <v>898</v>
      </c>
      <c r="H356" s="6" t="s">
        <v>44</v>
      </c>
      <c r="I356" s="7">
        <v>1064.3800000000001</v>
      </c>
      <c r="J356" s="7">
        <v>10888</v>
      </c>
      <c r="K356" s="7">
        <v>0</v>
      </c>
      <c r="L356" s="7">
        <v>368.06999999999999</v>
      </c>
      <c r="M356" s="8">
        <v>3.7240000000000003E-05</v>
      </c>
      <c r="N356" s="8">
        <v>0.00089999999999999998</v>
      </c>
      <c r="O356" s="8">
        <v>0.00020000000000000001</v>
      </c>
      <c r="P356" s="52"/>
    </row>
    <row r="357" spans="1:16" ht="12.75">
      <c r="A357" s="52"/>
      <c r="B357" s="6" t="s">
        <v>1726</v>
      </c>
      <c r="C357" s="17" t="s">
        <v>1727</v>
      </c>
      <c r="D357" s="18" t="s">
        <v>260</v>
      </c>
      <c r="E357" s="6" t="s">
        <v>850</v>
      </c>
      <c r="F357" s="18">
        <v>511812463</v>
      </c>
      <c r="G357" s="6" t="s">
        <v>898</v>
      </c>
      <c r="H357" s="6" t="s">
        <v>44</v>
      </c>
      <c r="I357" s="7">
        <v>1.45</v>
      </c>
      <c r="J357" s="7">
        <v>1088800</v>
      </c>
      <c r="K357" s="7">
        <v>0</v>
      </c>
      <c r="L357" s="7">
        <v>50.039999999999999</v>
      </c>
      <c r="M357" s="8">
        <v>4.9999999999999998E-08</v>
      </c>
      <c r="N357" s="8">
        <v>0.00010000000000000001</v>
      </c>
      <c r="O357" s="8">
        <v>0</v>
      </c>
      <c r="P357" s="52"/>
    </row>
    <row r="358" spans="1:16" ht="12.75">
      <c r="A358" s="52"/>
      <c r="B358" s="6" t="s">
        <v>1728</v>
      </c>
      <c r="C358" s="17" t="s">
        <v>1729</v>
      </c>
      <c r="D358" s="18" t="s">
        <v>260</v>
      </c>
      <c r="E358" s="6" t="s">
        <v>850</v>
      </c>
      <c r="F358" s="18">
        <v>520041997</v>
      </c>
      <c r="G358" s="6" t="s">
        <v>898</v>
      </c>
      <c r="H358" s="6" t="s">
        <v>44</v>
      </c>
      <c r="I358" s="7">
        <v>1443.52</v>
      </c>
      <c r="J358" s="7">
        <v>4840</v>
      </c>
      <c r="K358" s="7">
        <v>0</v>
      </c>
      <c r="L358" s="7">
        <v>221.88999999999999</v>
      </c>
      <c r="M358" s="8">
        <v>1.326E-05</v>
      </c>
      <c r="N358" s="8">
        <v>0.00050000000000000001</v>
      </c>
      <c r="O358" s="8">
        <v>0.00010000000000000001</v>
      </c>
      <c r="P358" s="52"/>
    </row>
    <row r="359" spans="1:16" ht="12.75">
      <c r="A359" s="52"/>
      <c r="B359" s="6" t="s">
        <v>1728</v>
      </c>
      <c r="C359" s="17" t="s">
        <v>1729</v>
      </c>
      <c r="D359" s="18" t="s">
        <v>260</v>
      </c>
      <c r="E359" s="6" t="s">
        <v>850</v>
      </c>
      <c r="F359" s="18">
        <v>520041997</v>
      </c>
      <c r="G359" s="6" t="s">
        <v>898</v>
      </c>
      <c r="H359" s="6" t="s">
        <v>44</v>
      </c>
      <c r="I359" s="7">
        <v>4.4699999999999998</v>
      </c>
      <c r="J359" s="7">
        <v>484000</v>
      </c>
      <c r="K359" s="7">
        <v>0</v>
      </c>
      <c r="L359" s="7">
        <v>68.659999999999997</v>
      </c>
      <c r="M359" s="8">
        <v>4.0000000000000001E-08</v>
      </c>
      <c r="N359" s="8">
        <v>0.00020000000000000001</v>
      </c>
      <c r="O359" s="8">
        <v>0</v>
      </c>
      <c r="P359" s="52"/>
    </row>
    <row r="360" spans="1:16" ht="12.75">
      <c r="A360" s="52"/>
      <c r="B360" s="6" t="s">
        <v>1730</v>
      </c>
      <c r="C360" s="17" t="s">
        <v>1731</v>
      </c>
      <c r="D360" s="18" t="s">
        <v>260</v>
      </c>
      <c r="E360" s="6" t="s">
        <v>850</v>
      </c>
      <c r="F360" s="18">
        <v>520044132</v>
      </c>
      <c r="G360" s="6" t="s">
        <v>895</v>
      </c>
      <c r="H360" s="6" t="s">
        <v>44</v>
      </c>
      <c r="I360" s="7">
        <v>802.46000000000004</v>
      </c>
      <c r="J360" s="7">
        <v>2555</v>
      </c>
      <c r="K360" s="7">
        <v>0</v>
      </c>
      <c r="L360" s="7">
        <v>65.120000000000005</v>
      </c>
      <c r="M360" s="8">
        <v>2.4519999999999999E-05</v>
      </c>
      <c r="N360" s="8">
        <v>0.00020000000000000001</v>
      </c>
      <c r="O360" s="8">
        <v>0</v>
      </c>
      <c r="P360" s="52"/>
    </row>
    <row r="361" spans="1:16" ht="12.75">
      <c r="A361" s="52"/>
      <c r="B361" s="6" t="s">
        <v>1730</v>
      </c>
      <c r="C361" s="17" t="s">
        <v>1731</v>
      </c>
      <c r="D361" s="18" t="s">
        <v>260</v>
      </c>
      <c r="E361" s="6" t="s">
        <v>850</v>
      </c>
      <c r="F361" s="18">
        <v>520044132</v>
      </c>
      <c r="G361" s="6" t="s">
        <v>895</v>
      </c>
      <c r="H361" s="6" t="s">
        <v>44</v>
      </c>
      <c r="I361" s="7">
        <v>7564.3900000000003</v>
      </c>
      <c r="J361" s="7">
        <v>2555</v>
      </c>
      <c r="K361" s="7">
        <v>0</v>
      </c>
      <c r="L361" s="7">
        <v>613.83000000000004</v>
      </c>
      <c r="M361" s="8">
        <v>0.00020000000000000001</v>
      </c>
      <c r="N361" s="8">
        <v>0.0015</v>
      </c>
      <c r="O361" s="8">
        <v>0.00040000000000000002</v>
      </c>
      <c r="P361" s="52"/>
    </row>
    <row r="362" spans="1:16" ht="12.75">
      <c r="A362" s="52"/>
      <c r="B362" s="6" t="s">
        <v>1732</v>
      </c>
      <c r="C362" s="17" t="s">
        <v>1733</v>
      </c>
      <c r="D362" s="18" t="s">
        <v>260</v>
      </c>
      <c r="E362" s="6" t="s">
        <v>850</v>
      </c>
      <c r="F362" s="18">
        <v>511930125</v>
      </c>
      <c r="G362" s="6" t="s">
        <v>895</v>
      </c>
      <c r="H362" s="6" t="s">
        <v>44</v>
      </c>
      <c r="I362" s="7">
        <v>5.3600000000000003</v>
      </c>
      <c r="J362" s="7">
        <v>576</v>
      </c>
      <c r="K362" s="7">
        <v>0</v>
      </c>
      <c r="L362" s="7">
        <v>0.10000000000000001</v>
      </c>
      <c r="M362" s="8">
        <v>2.9999999999999997E-08</v>
      </c>
      <c r="N362" s="8">
        <v>0</v>
      </c>
      <c r="O362" s="8">
        <v>0</v>
      </c>
      <c r="P362" s="52"/>
    </row>
    <row r="363" spans="1:16" ht="12.75">
      <c r="A363" s="52"/>
      <c r="B363" s="6" t="s">
        <v>1734</v>
      </c>
      <c r="C363" s="17" t="s">
        <v>1735</v>
      </c>
      <c r="D363" s="18" t="s">
        <v>260</v>
      </c>
      <c r="E363" s="6" t="s">
        <v>850</v>
      </c>
      <c r="F363" s="6"/>
      <c r="G363" s="6" t="s">
        <v>895</v>
      </c>
      <c r="H363" s="6" t="s">
        <v>44</v>
      </c>
      <c r="I363" s="7">
        <v>4441.6400000000003</v>
      </c>
      <c r="J363" s="7">
        <v>640</v>
      </c>
      <c r="K363" s="7">
        <v>0</v>
      </c>
      <c r="L363" s="7">
        <v>90.280000000000001</v>
      </c>
      <c r="M363" s="8">
        <v>2.3560000000000001E-05</v>
      </c>
      <c r="N363" s="8">
        <v>0.00020000000000000001</v>
      </c>
      <c r="O363" s="8">
        <v>0.00010000000000000001</v>
      </c>
      <c r="P363" s="52"/>
    </row>
    <row r="364" spans="1:16" ht="12.75">
      <c r="A364" s="52"/>
      <c r="B364" s="6" t="s">
        <v>1736</v>
      </c>
      <c r="C364" s="17" t="s">
        <v>1737</v>
      </c>
      <c r="D364" s="18" t="s">
        <v>260</v>
      </c>
      <c r="E364" s="6" t="s">
        <v>850</v>
      </c>
      <c r="F364" s="18">
        <v>520038936</v>
      </c>
      <c r="G364" s="6" t="s">
        <v>895</v>
      </c>
      <c r="H364" s="6" t="s">
        <v>44</v>
      </c>
      <c r="I364" s="7">
        <v>100.28</v>
      </c>
      <c r="J364" s="7">
        <v>88100</v>
      </c>
      <c r="K364" s="7">
        <v>0</v>
      </c>
      <c r="L364" s="7">
        <v>280.58999999999997</v>
      </c>
      <c r="M364" s="8">
        <v>1.77E-06</v>
      </c>
      <c r="N364" s="8">
        <v>0.00069999999999999999</v>
      </c>
      <c r="O364" s="8">
        <v>0.00020000000000000001</v>
      </c>
      <c r="P364" s="52"/>
    </row>
    <row r="365" spans="1:16" ht="12.75">
      <c r="A365" s="52"/>
      <c r="B365" s="6" t="s">
        <v>1738</v>
      </c>
      <c r="C365" s="17" t="s">
        <v>1739</v>
      </c>
      <c r="D365" s="18" t="s">
        <v>260</v>
      </c>
      <c r="E365" s="6" t="s">
        <v>850</v>
      </c>
      <c r="F365" s="18">
        <v>520036872</v>
      </c>
      <c r="G365" s="6" t="s">
        <v>895</v>
      </c>
      <c r="H365" s="6" t="s">
        <v>44</v>
      </c>
      <c r="I365" s="7">
        <v>176.40000000000001</v>
      </c>
      <c r="J365" s="7">
        <v>21900</v>
      </c>
      <c r="K365" s="7">
        <v>0</v>
      </c>
      <c r="L365" s="7">
        <v>122.69</v>
      </c>
      <c r="M365" s="8">
        <v>2.79E-06</v>
      </c>
      <c r="N365" s="8">
        <v>0.00029999999999999997</v>
      </c>
      <c r="O365" s="8">
        <v>0.00010000000000000001</v>
      </c>
      <c r="P365" s="52"/>
    </row>
    <row r="366" spans="1:16" ht="12.75">
      <c r="A366" s="52"/>
      <c r="B366" s="6" t="s">
        <v>1740</v>
      </c>
      <c r="C366" s="17" t="s">
        <v>1741</v>
      </c>
      <c r="D366" s="18" t="s">
        <v>260</v>
      </c>
      <c r="E366" s="6" t="s">
        <v>850</v>
      </c>
      <c r="F366" s="18">
        <v>520044314</v>
      </c>
      <c r="G366" s="6" t="s">
        <v>895</v>
      </c>
      <c r="H366" s="6" t="s">
        <v>44</v>
      </c>
      <c r="I366" s="7">
        <v>5652.6999999999998</v>
      </c>
      <c r="J366" s="7">
        <v>824</v>
      </c>
      <c r="K366" s="7">
        <v>0</v>
      </c>
      <c r="L366" s="7">
        <v>147.93000000000001</v>
      </c>
      <c r="M366" s="8">
        <v>3.0540000000000002E-05</v>
      </c>
      <c r="N366" s="8">
        <v>0.00040000000000000002</v>
      </c>
      <c r="O366" s="8">
        <v>0.00010000000000000001</v>
      </c>
      <c r="P366" s="52"/>
    </row>
    <row r="367" spans="1:16" ht="12.75">
      <c r="A367" s="52"/>
      <c r="B367" s="6" t="s">
        <v>1742</v>
      </c>
      <c r="C367" s="17" t="s">
        <v>1743</v>
      </c>
      <c r="D367" s="18" t="s">
        <v>260</v>
      </c>
      <c r="E367" s="6" t="s">
        <v>850</v>
      </c>
      <c r="F367" s="18">
        <v>60013</v>
      </c>
      <c r="G367" s="6" t="s">
        <v>895</v>
      </c>
      <c r="H367" s="6" t="s">
        <v>44</v>
      </c>
      <c r="I367" s="7">
        <v>6164.5</v>
      </c>
      <c r="J367" s="7">
        <v>297</v>
      </c>
      <c r="K367" s="7">
        <v>0</v>
      </c>
      <c r="L367" s="7">
        <v>58.149999999999999</v>
      </c>
      <c r="M367" s="8">
        <v>0.00020000000000000001</v>
      </c>
      <c r="N367" s="8">
        <v>0.00010000000000000001</v>
      </c>
      <c r="O367" s="8">
        <v>0</v>
      </c>
      <c r="P367" s="52"/>
    </row>
    <row r="368" spans="1:16" ht="12.75">
      <c r="A368" s="52"/>
      <c r="B368" s="6" t="s">
        <v>1744</v>
      </c>
      <c r="C368" s="17" t="s">
        <v>1745</v>
      </c>
      <c r="D368" s="18" t="s">
        <v>260</v>
      </c>
      <c r="E368" s="6" t="s">
        <v>850</v>
      </c>
      <c r="F368" s="6"/>
      <c r="G368" s="6" t="s">
        <v>901</v>
      </c>
      <c r="H368" s="6" t="s">
        <v>44</v>
      </c>
      <c r="I368" s="7">
        <v>10689.6</v>
      </c>
      <c r="J368" s="7">
        <v>516</v>
      </c>
      <c r="K368" s="7">
        <v>0</v>
      </c>
      <c r="L368" s="7">
        <v>175.18000000000001</v>
      </c>
      <c r="M368" s="8">
        <v>4.4929999999999998E-05</v>
      </c>
      <c r="N368" s="8">
        <v>0.00040000000000000002</v>
      </c>
      <c r="O368" s="8">
        <v>0.00010000000000000001</v>
      </c>
      <c r="P368" s="52"/>
    </row>
    <row r="369" spans="1:16" ht="12.75">
      <c r="A369" s="52"/>
      <c r="B369" s="6" t="s">
        <v>1746</v>
      </c>
      <c r="C369" s="17" t="s">
        <v>1745</v>
      </c>
      <c r="D369" s="18" t="s">
        <v>260</v>
      </c>
      <c r="E369" s="6" t="s">
        <v>850</v>
      </c>
      <c r="F369" s="6"/>
      <c r="G369" s="6" t="s">
        <v>901</v>
      </c>
      <c r="H369" s="6" t="s">
        <v>44</v>
      </c>
      <c r="I369" s="7">
        <v>14828.389999999999</v>
      </c>
      <c r="J369" s="7">
        <v>516</v>
      </c>
      <c r="K369" s="7">
        <v>0</v>
      </c>
      <c r="L369" s="7">
        <v>243.00999999999999</v>
      </c>
      <c r="M369" s="8">
        <v>0.00010000000000000001</v>
      </c>
      <c r="N369" s="8">
        <v>0.00059999999999999995</v>
      </c>
      <c r="O369" s="8">
        <v>0.00010000000000000001</v>
      </c>
      <c r="P369" s="52"/>
    </row>
    <row r="370" spans="1:16" ht="12.75">
      <c r="A370" s="52"/>
      <c r="B370" s="13" t="s">
        <v>301</v>
      </c>
      <c r="C370" s="14"/>
      <c r="D370" s="21"/>
      <c r="E370" s="13"/>
      <c r="F370" s="13"/>
      <c r="G370" s="13"/>
      <c r="H370" s="13"/>
      <c r="I370" s="15">
        <v>3749755.7599999998</v>
      </c>
      <c r="L370" s="15">
        <v>131362.60000000001</v>
      </c>
      <c r="N370" s="16">
        <v>0.31859999999999999</v>
      </c>
      <c r="O370" s="16">
        <v>0.080399999999999999</v>
      </c>
      <c r="P370" s="52"/>
    </row>
    <row r="371" spans="1:16" ht="12.75">
      <c r="A371" s="52"/>
      <c r="B371" s="6" t="s">
        <v>1747</v>
      </c>
      <c r="C371" s="17" t="s">
        <v>1748</v>
      </c>
      <c r="D371" s="18" t="s">
        <v>254</v>
      </c>
      <c r="E371" s="6" t="s">
        <v>850</v>
      </c>
      <c r="F371" s="6"/>
      <c r="G371" s="6" t="s">
        <v>1230</v>
      </c>
      <c r="H371" s="6" t="s">
        <v>100</v>
      </c>
      <c r="I371" s="7">
        <v>0</v>
      </c>
      <c r="J371" s="7">
        <v>10000</v>
      </c>
      <c r="K371" s="7">
        <v>0</v>
      </c>
      <c r="L371" s="7">
        <v>0</v>
      </c>
      <c r="M371" s="8">
        <v>0</v>
      </c>
      <c r="N371" s="8">
        <v>0</v>
      </c>
      <c r="O371" s="8">
        <v>0</v>
      </c>
      <c r="P371" s="52"/>
    </row>
    <row r="372" spans="1:16" ht="12.75">
      <c r="A372" s="52"/>
      <c r="B372" s="6" t="s">
        <v>1749</v>
      </c>
      <c r="C372" s="17" t="s">
        <v>1750</v>
      </c>
      <c r="D372" s="18" t="s">
        <v>260</v>
      </c>
      <c r="E372" s="6" t="s">
        <v>850</v>
      </c>
      <c r="F372" s="6"/>
      <c r="G372" s="6" t="s">
        <v>1230</v>
      </c>
      <c r="H372" s="6" t="s">
        <v>44</v>
      </c>
      <c r="I372" s="7">
        <v>5.7599999999999998</v>
      </c>
      <c r="J372" s="7">
        <v>2173</v>
      </c>
      <c r="K372" s="7">
        <v>0</v>
      </c>
      <c r="L372" s="7">
        <v>0.40000000000000002</v>
      </c>
      <c r="M372" s="8">
        <v>2E-08</v>
      </c>
      <c r="N372" s="8">
        <v>0</v>
      </c>
      <c r="O372" s="8">
        <v>0</v>
      </c>
      <c r="P372" s="52"/>
    </row>
    <row r="373" spans="1:16" ht="12.75">
      <c r="A373" s="52"/>
      <c r="B373" s="6" t="s">
        <v>1751</v>
      </c>
      <c r="C373" s="17">
        <v>135792460</v>
      </c>
      <c r="D373" s="18" t="s">
        <v>260</v>
      </c>
      <c r="E373" s="6" t="s">
        <v>850</v>
      </c>
      <c r="F373" s="6"/>
      <c r="G373" s="6" t="s">
        <v>1230</v>
      </c>
      <c r="H373" s="6" t="s">
        <v>44</v>
      </c>
      <c r="I373" s="7">
        <v>22573.970000000001</v>
      </c>
      <c r="J373" s="7">
        <v>516</v>
      </c>
      <c r="K373" s="7">
        <v>0</v>
      </c>
      <c r="L373" s="7">
        <v>369.94999999999999</v>
      </c>
      <c r="M373" s="8">
        <v>0.00069999999999999999</v>
      </c>
      <c r="N373" s="8">
        <v>0.00089999999999999998</v>
      </c>
      <c r="O373" s="8">
        <v>0.00020000000000000001</v>
      </c>
      <c r="P373" s="52"/>
    </row>
    <row r="374" spans="1:16" ht="12.75">
      <c r="A374" s="52"/>
      <c r="B374" s="6" t="s">
        <v>1752</v>
      </c>
      <c r="C374" s="17" t="s">
        <v>1753</v>
      </c>
      <c r="D374" s="18" t="s">
        <v>260</v>
      </c>
      <c r="E374" s="6" t="s">
        <v>850</v>
      </c>
      <c r="F374" s="6"/>
      <c r="G374" s="6" t="s">
        <v>1230</v>
      </c>
      <c r="H374" s="6" t="s">
        <v>44</v>
      </c>
      <c r="I374" s="7">
        <v>10137.379999999999</v>
      </c>
      <c r="J374" s="7">
        <v>974</v>
      </c>
      <c r="K374" s="7">
        <v>0</v>
      </c>
      <c r="L374" s="7">
        <v>313.58999999999997</v>
      </c>
      <c r="M374" s="8">
        <v>0.00040000000000000002</v>
      </c>
      <c r="N374" s="8">
        <v>0.00080000000000000004</v>
      </c>
      <c r="O374" s="8">
        <v>0.00020000000000000001</v>
      </c>
      <c r="P374" s="52"/>
    </row>
    <row r="375" spans="1:16" ht="12.75">
      <c r="A375" s="52"/>
      <c r="B375" s="6" t="s">
        <v>1754</v>
      </c>
      <c r="C375" s="17" t="s">
        <v>1755</v>
      </c>
      <c r="D375" s="18" t="s">
        <v>271</v>
      </c>
      <c r="E375" s="6" t="s">
        <v>850</v>
      </c>
      <c r="F375" s="6"/>
      <c r="G375" s="6" t="s">
        <v>1230</v>
      </c>
      <c r="H375" s="6" t="s">
        <v>100</v>
      </c>
      <c r="I375" s="7">
        <v>909913.85999999999</v>
      </c>
      <c r="J375" s="7">
        <v>118</v>
      </c>
      <c r="K375" s="7">
        <v>12.84</v>
      </c>
      <c r="L375" s="7">
        <v>1086.54</v>
      </c>
      <c r="M375" s="8">
        <v>0.00089999999999999998</v>
      </c>
      <c r="N375" s="8">
        <v>0.0025999999999999999</v>
      </c>
      <c r="O375" s="8">
        <v>0.00069999999999999999</v>
      </c>
      <c r="P375" s="52"/>
    </row>
    <row r="376" spans="1:16" ht="12.75">
      <c r="A376" s="52"/>
      <c r="B376" s="6" t="s">
        <v>1756</v>
      </c>
      <c r="C376" s="17" t="s">
        <v>1757</v>
      </c>
      <c r="D376" s="18" t="s">
        <v>1029</v>
      </c>
      <c r="E376" s="6" t="s">
        <v>850</v>
      </c>
      <c r="F376" s="6"/>
      <c r="G376" s="6" t="s">
        <v>869</v>
      </c>
      <c r="H376" s="6" t="s">
        <v>100</v>
      </c>
      <c r="I376" s="7">
        <v>2.2000000000000002</v>
      </c>
      <c r="J376" s="7">
        <v>11750</v>
      </c>
      <c r="K376" s="7">
        <v>0</v>
      </c>
      <c r="L376" s="7">
        <v>0.26000000000000001</v>
      </c>
      <c r="M376" s="8">
        <v>0</v>
      </c>
      <c r="N376" s="8">
        <v>0</v>
      </c>
      <c r="O376" s="8">
        <v>0</v>
      </c>
      <c r="P376" s="52"/>
    </row>
    <row r="377" spans="1:16" ht="12.75">
      <c r="A377" s="52"/>
      <c r="B377" s="6" t="s">
        <v>1758</v>
      </c>
      <c r="C377" s="17" t="s">
        <v>1759</v>
      </c>
      <c r="D377" s="18" t="s">
        <v>260</v>
      </c>
      <c r="E377" s="6" t="s">
        <v>850</v>
      </c>
      <c r="F377" s="6"/>
      <c r="G377" s="6" t="s">
        <v>869</v>
      </c>
      <c r="H377" s="6" t="s">
        <v>44</v>
      </c>
      <c r="I377" s="7">
        <v>2.3700000000000001</v>
      </c>
      <c r="J377" s="7">
        <v>8700</v>
      </c>
      <c r="K377" s="7">
        <v>0</v>
      </c>
      <c r="L377" s="7">
        <v>0.66000000000000003</v>
      </c>
      <c r="M377" s="8">
        <v>2E-08</v>
      </c>
      <c r="N377" s="8">
        <v>0</v>
      </c>
      <c r="O377" s="8">
        <v>0</v>
      </c>
      <c r="P377" s="52"/>
    </row>
    <row r="378" spans="1:16" ht="12.75">
      <c r="A378" s="52"/>
      <c r="B378" s="6" t="s">
        <v>1760</v>
      </c>
      <c r="C378" s="17" t="s">
        <v>1761</v>
      </c>
      <c r="D378" s="18" t="s">
        <v>260</v>
      </c>
      <c r="E378" s="6" t="s">
        <v>850</v>
      </c>
      <c r="F378" s="6"/>
      <c r="G378" s="6" t="s">
        <v>869</v>
      </c>
      <c r="H378" s="6" t="s">
        <v>44</v>
      </c>
      <c r="I378" s="7">
        <v>275.83999999999997</v>
      </c>
      <c r="J378" s="7">
        <v>10000</v>
      </c>
      <c r="K378" s="7">
        <v>0.25</v>
      </c>
      <c r="L378" s="7">
        <v>87.859999999999999</v>
      </c>
      <c r="M378" s="8">
        <v>2.1E-07</v>
      </c>
      <c r="N378" s="8">
        <v>0.00020000000000000001</v>
      </c>
      <c r="O378" s="8">
        <v>0.00010000000000000001</v>
      </c>
      <c r="P378" s="52"/>
    </row>
    <row r="379" spans="1:16" ht="12.75">
      <c r="A379" s="52"/>
      <c r="B379" s="6" t="s">
        <v>1762</v>
      </c>
      <c r="C379" s="17" t="s">
        <v>1763</v>
      </c>
      <c r="D379" s="18" t="s">
        <v>260</v>
      </c>
      <c r="E379" s="6" t="s">
        <v>850</v>
      </c>
      <c r="F379" s="6"/>
      <c r="G379" s="6" t="s">
        <v>869</v>
      </c>
      <c r="H379" s="6" t="s">
        <v>44</v>
      </c>
      <c r="I379" s="7">
        <v>46.689999999999998</v>
      </c>
      <c r="J379" s="7">
        <v>4473</v>
      </c>
      <c r="K379" s="7">
        <v>0</v>
      </c>
      <c r="L379" s="7">
        <v>6.6299999999999999</v>
      </c>
      <c r="M379" s="8">
        <v>5.9999999999999997E-07</v>
      </c>
      <c r="N379" s="8">
        <v>0</v>
      </c>
      <c r="O379" s="8">
        <v>0</v>
      </c>
      <c r="P379" s="52"/>
    </row>
    <row r="380" spans="1:16" ht="12.75">
      <c r="A380" s="52"/>
      <c r="B380" s="6" t="s">
        <v>1764</v>
      </c>
      <c r="C380" s="17" t="s">
        <v>1765</v>
      </c>
      <c r="D380" s="18" t="s">
        <v>254</v>
      </c>
      <c r="E380" s="6" t="s">
        <v>850</v>
      </c>
      <c r="F380" s="6"/>
      <c r="G380" s="6" t="s">
        <v>869</v>
      </c>
      <c r="H380" s="6" t="s">
        <v>100</v>
      </c>
      <c r="I380" s="7">
        <v>1306.0799999999999</v>
      </c>
      <c r="J380" s="7">
        <v>2084</v>
      </c>
      <c r="K380" s="7">
        <v>0</v>
      </c>
      <c r="L380" s="7">
        <v>27.219999999999999</v>
      </c>
      <c r="M380" s="8">
        <v>6.6000000000000003E-07</v>
      </c>
      <c r="N380" s="8">
        <v>0.00010000000000000001</v>
      </c>
      <c r="O380" s="8">
        <v>0</v>
      </c>
      <c r="P380" s="52"/>
    </row>
    <row r="381" spans="1:16" ht="12.75">
      <c r="A381" s="52"/>
      <c r="B381" s="6" t="s">
        <v>1766</v>
      </c>
      <c r="C381" s="17" t="s">
        <v>1765</v>
      </c>
      <c r="D381" s="18" t="s">
        <v>260</v>
      </c>
      <c r="E381" s="6" t="s">
        <v>850</v>
      </c>
      <c r="F381" s="6"/>
      <c r="G381" s="6" t="s">
        <v>869</v>
      </c>
      <c r="H381" s="6" t="s">
        <v>44</v>
      </c>
      <c r="I381" s="7">
        <v>102.84</v>
      </c>
      <c r="J381" s="7">
        <v>1668</v>
      </c>
      <c r="K381" s="7">
        <v>0</v>
      </c>
      <c r="L381" s="7">
        <v>5.4500000000000002</v>
      </c>
      <c r="M381" s="8">
        <v>4.9999999999999998E-08</v>
      </c>
      <c r="N381" s="8">
        <v>0</v>
      </c>
      <c r="O381" s="8">
        <v>0</v>
      </c>
      <c r="P381" s="52"/>
    </row>
    <row r="382" spans="1:16" ht="12.75">
      <c r="A382" s="52"/>
      <c r="B382" s="6" t="s">
        <v>1767</v>
      </c>
      <c r="C382" s="17" t="s">
        <v>1768</v>
      </c>
      <c r="D382" s="18" t="s">
        <v>1769</v>
      </c>
      <c r="E382" s="6" t="s">
        <v>850</v>
      </c>
      <c r="F382" s="6"/>
      <c r="G382" s="6" t="s">
        <v>869</v>
      </c>
      <c r="H382" s="6" t="s">
        <v>100</v>
      </c>
      <c r="I382" s="7">
        <v>1277.0999999999999</v>
      </c>
      <c r="J382" s="7">
        <v>5757</v>
      </c>
      <c r="K382" s="7">
        <v>0</v>
      </c>
      <c r="L382" s="7">
        <v>73.519999999999996</v>
      </c>
      <c r="M382" s="8">
        <v>6.3E-07</v>
      </c>
      <c r="N382" s="8">
        <v>0.00020000000000000001</v>
      </c>
      <c r="O382" s="8">
        <v>0</v>
      </c>
      <c r="P382" s="52"/>
    </row>
    <row r="383" spans="1:16" ht="12.75">
      <c r="A383" s="52"/>
      <c r="B383" s="6" t="s">
        <v>1770</v>
      </c>
      <c r="C383" s="17" t="s">
        <v>1644</v>
      </c>
      <c r="D383" s="18" t="s">
        <v>271</v>
      </c>
      <c r="E383" s="6" t="s">
        <v>850</v>
      </c>
      <c r="F383" s="6"/>
      <c r="G383" s="6" t="s">
        <v>869</v>
      </c>
      <c r="H383" s="6" t="s">
        <v>46</v>
      </c>
      <c r="I383" s="7">
        <v>5339.1800000000003</v>
      </c>
      <c r="J383" s="7">
        <v>1191</v>
      </c>
      <c r="K383" s="7">
        <v>0</v>
      </c>
      <c r="L383" s="7">
        <v>265.06</v>
      </c>
      <c r="M383" s="8">
        <v>3.006E-05</v>
      </c>
      <c r="N383" s="8">
        <v>0.00059999999999999995</v>
      </c>
      <c r="O383" s="8">
        <v>0.00020000000000000001</v>
      </c>
      <c r="P383" s="52"/>
    </row>
    <row r="384" spans="1:16" ht="12.75">
      <c r="A384" s="52"/>
      <c r="B384" s="6" t="s">
        <v>1771</v>
      </c>
      <c r="C384" s="17" t="s">
        <v>1772</v>
      </c>
      <c r="D384" s="18" t="s">
        <v>260</v>
      </c>
      <c r="E384" s="6" t="s">
        <v>850</v>
      </c>
      <c r="F384" s="6"/>
      <c r="G384" s="6" t="s">
        <v>869</v>
      </c>
      <c r="H384" s="6" t="s">
        <v>44</v>
      </c>
      <c r="I384" s="7">
        <v>500.85000000000002</v>
      </c>
      <c r="J384" s="7">
        <v>3441</v>
      </c>
      <c r="K384" s="7">
        <v>0</v>
      </c>
      <c r="L384" s="7">
        <v>54.740000000000002</v>
      </c>
      <c r="M384" s="8">
        <v>1.33E-06</v>
      </c>
      <c r="N384" s="8">
        <v>0.00010000000000000001</v>
      </c>
      <c r="O384" s="8">
        <v>0</v>
      </c>
      <c r="P384" s="52"/>
    </row>
    <row r="385" spans="1:16" ht="12.75">
      <c r="A385" s="52"/>
      <c r="B385" s="6" t="s">
        <v>1773</v>
      </c>
      <c r="C385" s="17" t="s">
        <v>1774</v>
      </c>
      <c r="D385" s="18" t="s">
        <v>271</v>
      </c>
      <c r="E385" s="6" t="s">
        <v>850</v>
      </c>
      <c r="F385" s="6"/>
      <c r="G385" s="6" t="s">
        <v>869</v>
      </c>
      <c r="H385" s="6" t="s">
        <v>100</v>
      </c>
      <c r="I385" s="7">
        <v>667040.67000000004</v>
      </c>
      <c r="J385" s="7">
        <v>486</v>
      </c>
      <c r="K385" s="7">
        <v>0</v>
      </c>
      <c r="L385" s="7">
        <v>3241.8200000000002</v>
      </c>
      <c r="M385" s="8">
        <v>0.00069999999999999999</v>
      </c>
      <c r="N385" s="8">
        <v>0.0079000000000000008</v>
      </c>
      <c r="O385" s="8">
        <v>0.002</v>
      </c>
      <c r="P385" s="52"/>
    </row>
    <row r="386" spans="1:16" ht="12.75">
      <c r="A386" s="52"/>
      <c r="B386" s="6" t="s">
        <v>1775</v>
      </c>
      <c r="C386" s="17" t="s">
        <v>1776</v>
      </c>
      <c r="D386" s="18" t="s">
        <v>260</v>
      </c>
      <c r="E386" s="6" t="s">
        <v>850</v>
      </c>
      <c r="F386" s="6"/>
      <c r="G386" s="6" t="s">
        <v>869</v>
      </c>
      <c r="H386" s="6" t="s">
        <v>44</v>
      </c>
      <c r="I386" s="7">
        <v>10971.07</v>
      </c>
      <c r="J386" s="7">
        <v>10704</v>
      </c>
      <c r="K386" s="7">
        <v>0</v>
      </c>
      <c r="L386" s="7">
        <v>3729.7199999999998</v>
      </c>
      <c r="M386" s="8">
        <v>3.5420000000000003E-05</v>
      </c>
      <c r="N386" s="8">
        <v>0.0089999999999999993</v>
      </c>
      <c r="O386" s="8">
        <v>0.0023</v>
      </c>
      <c r="P386" s="52"/>
    </row>
    <row r="387" spans="1:16" ht="12.75">
      <c r="A387" s="52"/>
      <c r="B387" s="6" t="s">
        <v>1777</v>
      </c>
      <c r="C387" s="17" t="s">
        <v>1778</v>
      </c>
      <c r="D387" s="18" t="s">
        <v>260</v>
      </c>
      <c r="E387" s="6" t="s">
        <v>850</v>
      </c>
      <c r="F387" s="6"/>
      <c r="G387" s="6" t="s">
        <v>869</v>
      </c>
      <c r="H387" s="6" t="s">
        <v>44</v>
      </c>
      <c r="I387" s="7">
        <v>1877.78</v>
      </c>
      <c r="J387" s="7">
        <v>880</v>
      </c>
      <c r="K387" s="7">
        <v>0</v>
      </c>
      <c r="L387" s="7">
        <v>52.479999999999997</v>
      </c>
      <c r="M387" s="8">
        <v>0.00029999999999999997</v>
      </c>
      <c r="N387" s="8">
        <v>0.00010000000000000001</v>
      </c>
      <c r="O387" s="8">
        <v>0</v>
      </c>
      <c r="P387" s="52"/>
    </row>
    <row r="388" spans="1:16" ht="12.75">
      <c r="A388" s="52"/>
      <c r="B388" s="6" t="s">
        <v>1779</v>
      </c>
      <c r="C388" s="17" t="s">
        <v>1780</v>
      </c>
      <c r="D388" s="18" t="s">
        <v>260</v>
      </c>
      <c r="E388" s="6" t="s">
        <v>850</v>
      </c>
      <c r="F388" s="6"/>
      <c r="G388" s="6" t="s">
        <v>869</v>
      </c>
      <c r="H388" s="6" t="s">
        <v>44</v>
      </c>
      <c r="I388" s="7">
        <v>167.84999999999999</v>
      </c>
      <c r="J388" s="7">
        <v>8471</v>
      </c>
      <c r="K388" s="7">
        <v>0</v>
      </c>
      <c r="L388" s="7">
        <v>45.159999999999997</v>
      </c>
      <c r="M388" s="8">
        <v>8.9999999999999999E-08</v>
      </c>
      <c r="N388" s="8">
        <v>0.00010000000000000001</v>
      </c>
      <c r="O388" s="8">
        <v>0</v>
      </c>
      <c r="P388" s="52"/>
    </row>
    <row r="389" spans="1:16" ht="12.75">
      <c r="A389" s="52"/>
      <c r="B389" s="6" t="s">
        <v>1781</v>
      </c>
      <c r="C389" s="17" t="s">
        <v>1782</v>
      </c>
      <c r="D389" s="18" t="s">
        <v>260</v>
      </c>
      <c r="E389" s="6" t="s">
        <v>850</v>
      </c>
      <c r="F389" s="6"/>
      <c r="G389" s="6" t="s">
        <v>869</v>
      </c>
      <c r="H389" s="6" t="s">
        <v>44</v>
      </c>
      <c r="I389" s="7">
        <v>9569.9400000000005</v>
      </c>
      <c r="J389" s="7">
        <v>2306</v>
      </c>
      <c r="K389" s="7">
        <v>0</v>
      </c>
      <c r="L389" s="7">
        <v>700.88999999999999</v>
      </c>
      <c r="M389" s="8">
        <v>0.00010000000000000001</v>
      </c>
      <c r="N389" s="8">
        <v>0.0016999999999999999</v>
      </c>
      <c r="O389" s="8">
        <v>0.00040000000000000002</v>
      </c>
      <c r="P389" s="52"/>
    </row>
    <row r="390" spans="1:16" ht="12.75">
      <c r="A390" s="52"/>
      <c r="B390" s="6" t="s">
        <v>1783</v>
      </c>
      <c r="C390" s="17" t="s">
        <v>1784</v>
      </c>
      <c r="D390" s="18" t="s">
        <v>260</v>
      </c>
      <c r="E390" s="6" t="s">
        <v>850</v>
      </c>
      <c r="F390" s="6"/>
      <c r="G390" s="6" t="s">
        <v>869</v>
      </c>
      <c r="H390" s="6" t="s">
        <v>44</v>
      </c>
      <c r="I390" s="7">
        <v>26.41</v>
      </c>
      <c r="J390" s="7">
        <v>25003</v>
      </c>
      <c r="K390" s="7">
        <v>0</v>
      </c>
      <c r="L390" s="7">
        <v>20.969999999999999</v>
      </c>
      <c r="M390" s="8">
        <v>1.1000000000000001E-07</v>
      </c>
      <c r="N390" s="8">
        <v>0.00010000000000000001</v>
      </c>
      <c r="O390" s="8">
        <v>0</v>
      </c>
      <c r="P390" s="52"/>
    </row>
    <row r="391" spans="1:16" ht="12.75">
      <c r="A391" s="52"/>
      <c r="B391" s="6" t="s">
        <v>1785</v>
      </c>
      <c r="C391" s="17" t="s">
        <v>1786</v>
      </c>
      <c r="D391" s="18" t="s">
        <v>260</v>
      </c>
      <c r="E391" s="6" t="s">
        <v>850</v>
      </c>
      <c r="F391" s="6"/>
      <c r="G391" s="6" t="s">
        <v>869</v>
      </c>
      <c r="H391" s="6" t="s">
        <v>44</v>
      </c>
      <c r="I391" s="7">
        <v>36503.800000000003</v>
      </c>
      <c r="J391" s="7">
        <v>3037</v>
      </c>
      <c r="K391" s="7">
        <v>0</v>
      </c>
      <c r="L391" s="7">
        <v>3520.98</v>
      </c>
      <c r="M391" s="8">
        <v>0.00020000000000000001</v>
      </c>
      <c r="N391" s="8">
        <v>0.0085000000000000006</v>
      </c>
      <c r="O391" s="8">
        <v>0.0022000000000000001</v>
      </c>
      <c r="P391" s="52"/>
    </row>
    <row r="392" spans="1:16" ht="12.75">
      <c r="A392" s="52"/>
      <c r="B392" s="6" t="s">
        <v>1787</v>
      </c>
      <c r="C392" s="17" t="s">
        <v>1788</v>
      </c>
      <c r="D392" s="18" t="s">
        <v>271</v>
      </c>
      <c r="E392" s="6" t="s">
        <v>850</v>
      </c>
      <c r="F392" s="6"/>
      <c r="G392" s="6" t="s">
        <v>869</v>
      </c>
      <c r="H392" s="6" t="s">
        <v>49</v>
      </c>
      <c r="I392" s="7">
        <v>173.03999999999999</v>
      </c>
      <c r="J392" s="7">
        <v>2496</v>
      </c>
      <c r="K392" s="7">
        <v>0</v>
      </c>
      <c r="L392" s="7">
        <v>15.220000000000001</v>
      </c>
      <c r="M392" s="8">
        <v>2E-08</v>
      </c>
      <c r="N392" s="8">
        <v>0</v>
      </c>
      <c r="O392" s="8">
        <v>0</v>
      </c>
      <c r="P392" s="52"/>
    </row>
    <row r="393" spans="1:16" ht="12.75">
      <c r="A393" s="52"/>
      <c r="B393" s="6" t="s">
        <v>1789</v>
      </c>
      <c r="C393" s="17" t="s">
        <v>1790</v>
      </c>
      <c r="D393" s="18" t="s">
        <v>260</v>
      </c>
      <c r="E393" s="6" t="s">
        <v>850</v>
      </c>
      <c r="F393" s="6"/>
      <c r="G393" s="6" t="s">
        <v>869</v>
      </c>
      <c r="H393" s="6" t="s">
        <v>44</v>
      </c>
      <c r="I393" s="7">
        <v>120.59</v>
      </c>
      <c r="J393" s="7">
        <v>16812</v>
      </c>
      <c r="K393" s="7">
        <v>0.41999999999999998</v>
      </c>
      <c r="L393" s="7">
        <v>64.810000000000002</v>
      </c>
      <c r="M393" s="8">
        <v>3.8000000000000001E-07</v>
      </c>
      <c r="N393" s="8">
        <v>0.00020000000000000001</v>
      </c>
      <c r="O393" s="8">
        <v>0</v>
      </c>
      <c r="P393" s="52"/>
    </row>
    <row r="394" spans="1:16" ht="12.75">
      <c r="A394" s="52"/>
      <c r="B394" s="6" t="s">
        <v>1791</v>
      </c>
      <c r="C394" s="17" t="s">
        <v>1792</v>
      </c>
      <c r="D394" s="18" t="s">
        <v>254</v>
      </c>
      <c r="E394" s="6" t="s">
        <v>850</v>
      </c>
      <c r="F394" s="6"/>
      <c r="G394" s="6" t="s">
        <v>869</v>
      </c>
      <c r="H394" s="6" t="s">
        <v>49</v>
      </c>
      <c r="I394" s="7">
        <v>10946.889999999999</v>
      </c>
      <c r="J394" s="7">
        <v>2909</v>
      </c>
      <c r="K394" s="7">
        <v>0</v>
      </c>
      <c r="L394" s="7">
        <v>1122.0699999999999</v>
      </c>
      <c r="M394" s="8">
        <v>1.5639999999999999E-05</v>
      </c>
      <c r="N394" s="8">
        <v>0.0027000000000000001</v>
      </c>
      <c r="O394" s="8">
        <v>0.00069999999999999999</v>
      </c>
      <c r="P394" s="52"/>
    </row>
    <row r="395" spans="1:16" ht="12.75">
      <c r="A395" s="52"/>
      <c r="B395" s="6" t="s">
        <v>1793</v>
      </c>
      <c r="C395" s="17" t="s">
        <v>1794</v>
      </c>
      <c r="D395" s="18" t="s">
        <v>260</v>
      </c>
      <c r="E395" s="6" t="s">
        <v>850</v>
      </c>
      <c r="F395" s="6"/>
      <c r="G395" s="6" t="s">
        <v>869</v>
      </c>
      <c r="H395" s="6" t="s">
        <v>44</v>
      </c>
      <c r="I395" s="7">
        <v>7.3600000000000003</v>
      </c>
      <c r="J395" s="7">
        <v>10154</v>
      </c>
      <c r="K395" s="7">
        <v>0</v>
      </c>
      <c r="L395" s="7">
        <v>2.3700000000000001</v>
      </c>
      <c r="M395" s="8">
        <v>2E-08</v>
      </c>
      <c r="N395" s="8">
        <v>0</v>
      </c>
      <c r="O395" s="8">
        <v>0</v>
      </c>
      <c r="P395" s="52"/>
    </row>
    <row r="396" spans="1:16" ht="12.75">
      <c r="A396" s="52"/>
      <c r="B396" s="6" t="s">
        <v>1795</v>
      </c>
      <c r="C396" s="17" t="s">
        <v>1796</v>
      </c>
      <c r="D396" s="18" t="s">
        <v>1023</v>
      </c>
      <c r="E396" s="6" t="s">
        <v>850</v>
      </c>
      <c r="F396" s="6"/>
      <c r="G396" s="6" t="s">
        <v>861</v>
      </c>
      <c r="H396" s="6" t="s">
        <v>100</v>
      </c>
      <c r="I396" s="7">
        <v>0</v>
      </c>
      <c r="J396" s="7">
        <v>29300000</v>
      </c>
      <c r="K396" s="7">
        <v>0</v>
      </c>
      <c r="L396" s="7">
        <v>0.40999999999999998</v>
      </c>
      <c r="M396" s="8">
        <v>0</v>
      </c>
      <c r="N396" s="8">
        <v>0</v>
      </c>
      <c r="O396" s="8">
        <v>0</v>
      </c>
      <c r="P396" s="52"/>
    </row>
    <row r="397" spans="1:16" ht="12.75">
      <c r="A397" s="52"/>
      <c r="B397" s="6" t="s">
        <v>1797</v>
      </c>
      <c r="C397" s="17" t="s">
        <v>1798</v>
      </c>
      <c r="D397" s="18" t="s">
        <v>1023</v>
      </c>
      <c r="E397" s="6" t="s">
        <v>850</v>
      </c>
      <c r="F397" s="6"/>
      <c r="G397" s="6" t="s">
        <v>861</v>
      </c>
      <c r="H397" s="6" t="s">
        <v>100</v>
      </c>
      <c r="I397" s="7">
        <v>0.01</v>
      </c>
      <c r="J397" s="7">
        <v>53200000</v>
      </c>
      <c r="K397" s="7">
        <v>0</v>
      </c>
      <c r="L397" s="7">
        <v>6.7599999999999998</v>
      </c>
      <c r="M397" s="8">
        <v>0</v>
      </c>
      <c r="N397" s="8">
        <v>0</v>
      </c>
      <c r="O397" s="8">
        <v>0</v>
      </c>
      <c r="P397" s="52"/>
    </row>
    <row r="398" spans="1:16" ht="12.75">
      <c r="A398" s="52"/>
      <c r="B398" s="6" t="s">
        <v>1799</v>
      </c>
      <c r="C398" s="17" t="s">
        <v>1800</v>
      </c>
      <c r="D398" s="18" t="s">
        <v>1029</v>
      </c>
      <c r="E398" s="6" t="s">
        <v>850</v>
      </c>
      <c r="F398" s="6"/>
      <c r="G398" s="6" t="s">
        <v>861</v>
      </c>
      <c r="H398" s="6" t="s">
        <v>100</v>
      </c>
      <c r="I398" s="7">
        <v>32.009999999999998</v>
      </c>
      <c r="J398" s="7">
        <v>11200</v>
      </c>
      <c r="K398" s="7">
        <v>0</v>
      </c>
      <c r="L398" s="7">
        <v>3.5899999999999999</v>
      </c>
      <c r="M398" s="8">
        <v>1.1000000000000001E-07</v>
      </c>
      <c r="N398" s="8">
        <v>0</v>
      </c>
      <c r="O398" s="8">
        <v>0</v>
      </c>
      <c r="P398" s="52"/>
    </row>
    <row r="399" spans="1:16" ht="12.75">
      <c r="A399" s="52"/>
      <c r="B399" s="6" t="s">
        <v>1801</v>
      </c>
      <c r="C399" s="17" t="s">
        <v>1802</v>
      </c>
      <c r="D399" s="18" t="s">
        <v>260</v>
      </c>
      <c r="E399" s="6" t="s">
        <v>850</v>
      </c>
      <c r="F399" s="6"/>
      <c r="G399" s="6" t="s">
        <v>861</v>
      </c>
      <c r="H399" s="6" t="s">
        <v>44</v>
      </c>
      <c r="I399" s="7">
        <v>27.780000000000001</v>
      </c>
      <c r="J399" s="7">
        <v>9003</v>
      </c>
      <c r="K399" s="7">
        <v>0</v>
      </c>
      <c r="L399" s="7">
        <v>7.9400000000000004</v>
      </c>
      <c r="M399" s="8">
        <v>1.4999999999999999E-07</v>
      </c>
      <c r="N399" s="8">
        <v>0</v>
      </c>
      <c r="O399" s="8">
        <v>0</v>
      </c>
      <c r="P399" s="52"/>
    </row>
    <row r="400" spans="1:16" ht="12.75">
      <c r="A400" s="52"/>
      <c r="B400" s="6" t="s">
        <v>1803</v>
      </c>
      <c r="C400" s="17" t="s">
        <v>1804</v>
      </c>
      <c r="D400" s="18" t="s">
        <v>271</v>
      </c>
      <c r="E400" s="6" t="s">
        <v>850</v>
      </c>
      <c r="F400" s="6"/>
      <c r="G400" s="6" t="s">
        <v>861</v>
      </c>
      <c r="H400" s="6" t="s">
        <v>100</v>
      </c>
      <c r="I400" s="7">
        <v>59810.93</v>
      </c>
      <c r="J400" s="7">
        <v>3973</v>
      </c>
      <c r="K400" s="7">
        <v>52.939999999999998</v>
      </c>
      <c r="L400" s="7">
        <v>2429.23</v>
      </c>
      <c r="M400" s="8">
        <v>4.4719999999999999E-05</v>
      </c>
      <c r="N400" s="8">
        <v>0.0058999999999999999</v>
      </c>
      <c r="O400" s="8">
        <v>0.0015</v>
      </c>
      <c r="P400" s="52"/>
    </row>
    <row r="401" spans="1:16" ht="12.75">
      <c r="A401" s="52"/>
      <c r="B401" s="6" t="s">
        <v>1805</v>
      </c>
      <c r="C401" s="17" t="s">
        <v>1806</v>
      </c>
      <c r="D401" s="18" t="s">
        <v>254</v>
      </c>
      <c r="E401" s="6" t="s">
        <v>850</v>
      </c>
      <c r="F401" s="6"/>
      <c r="G401" s="6" t="s">
        <v>861</v>
      </c>
      <c r="H401" s="6" t="s">
        <v>49</v>
      </c>
      <c r="I401" s="7">
        <v>6441.0200000000004</v>
      </c>
      <c r="J401" s="7">
        <v>10875</v>
      </c>
      <c r="K401" s="7">
        <v>0</v>
      </c>
      <c r="L401" s="7">
        <v>2468.1500000000001</v>
      </c>
      <c r="M401" s="8">
        <v>0.00010000000000000001</v>
      </c>
      <c r="N401" s="8">
        <v>0.0060000000000000001</v>
      </c>
      <c r="O401" s="8">
        <v>0.0015</v>
      </c>
      <c r="P401" s="52"/>
    </row>
    <row r="402" spans="1:16" ht="12.75">
      <c r="A402" s="52"/>
      <c r="B402" s="6" t="s">
        <v>1805</v>
      </c>
      <c r="C402" s="17" t="s">
        <v>1806</v>
      </c>
      <c r="D402" s="18" t="s">
        <v>254</v>
      </c>
      <c r="E402" s="6" t="s">
        <v>850</v>
      </c>
      <c r="F402" s="6"/>
      <c r="G402" s="6" t="s">
        <v>861</v>
      </c>
      <c r="H402" s="6" t="s">
        <v>49</v>
      </c>
      <c r="I402" s="7">
        <v>46.82</v>
      </c>
      <c r="J402" s="7">
        <v>10875</v>
      </c>
      <c r="K402" s="7">
        <v>0</v>
      </c>
      <c r="L402" s="7">
        <v>17.940000000000001</v>
      </c>
      <c r="M402" s="8">
        <v>6.3E-07</v>
      </c>
      <c r="N402" s="8">
        <v>0</v>
      </c>
      <c r="O402" s="8">
        <v>0</v>
      </c>
      <c r="P402" s="52"/>
    </row>
    <row r="403" spans="1:16" ht="12.75">
      <c r="A403" s="52"/>
      <c r="B403" s="6" t="s">
        <v>1807</v>
      </c>
      <c r="C403" s="17" t="s">
        <v>1808</v>
      </c>
      <c r="D403" s="18" t="s">
        <v>254</v>
      </c>
      <c r="E403" s="6" t="s">
        <v>850</v>
      </c>
      <c r="F403" s="6"/>
      <c r="G403" s="6" t="s">
        <v>861</v>
      </c>
      <c r="H403" s="6" t="s">
        <v>49</v>
      </c>
      <c r="I403" s="7">
        <v>58.130000000000003</v>
      </c>
      <c r="J403" s="7">
        <v>7822</v>
      </c>
      <c r="K403" s="7">
        <v>0</v>
      </c>
      <c r="L403" s="7">
        <v>16.02</v>
      </c>
      <c r="M403" s="8">
        <v>3.2000000000000001E-07</v>
      </c>
      <c r="N403" s="8">
        <v>0</v>
      </c>
      <c r="O403" s="8">
        <v>0</v>
      </c>
      <c r="P403" s="52"/>
    </row>
    <row r="404" spans="1:16" ht="12.75">
      <c r="A404" s="52"/>
      <c r="B404" s="6" t="s">
        <v>1809</v>
      </c>
      <c r="C404" s="17" t="s">
        <v>1810</v>
      </c>
      <c r="D404" s="18" t="s">
        <v>260</v>
      </c>
      <c r="E404" s="6" t="s">
        <v>850</v>
      </c>
      <c r="F404" s="6"/>
      <c r="G404" s="6" t="s">
        <v>861</v>
      </c>
      <c r="H404" s="6" t="s">
        <v>44</v>
      </c>
      <c r="I404" s="7">
        <v>48.369999999999997</v>
      </c>
      <c r="J404" s="7">
        <v>22115</v>
      </c>
      <c r="K404" s="7">
        <v>0.059999999999999998</v>
      </c>
      <c r="L404" s="7">
        <v>34.039999999999999</v>
      </c>
      <c r="M404" s="8">
        <v>4.0999999999999999E-07</v>
      </c>
      <c r="N404" s="8">
        <v>0.00010000000000000001</v>
      </c>
      <c r="O404" s="8">
        <v>0</v>
      </c>
      <c r="P404" s="52"/>
    </row>
    <row r="405" spans="1:16" ht="12.75">
      <c r="A405" s="52"/>
      <c r="B405" s="6" t="s">
        <v>1811</v>
      </c>
      <c r="C405" s="17" t="s">
        <v>1812</v>
      </c>
      <c r="D405" s="18" t="s">
        <v>260</v>
      </c>
      <c r="E405" s="6" t="s">
        <v>850</v>
      </c>
      <c r="F405" s="6"/>
      <c r="G405" s="6" t="s">
        <v>861</v>
      </c>
      <c r="H405" s="6" t="s">
        <v>44</v>
      </c>
      <c r="I405" s="7">
        <v>47.009999999999998</v>
      </c>
      <c r="J405" s="7">
        <v>24991</v>
      </c>
      <c r="K405" s="7">
        <v>0.23999999999999999</v>
      </c>
      <c r="L405" s="7">
        <v>37.549999999999997</v>
      </c>
      <c r="M405" s="8">
        <v>2.1E-07</v>
      </c>
      <c r="N405" s="8">
        <v>0.00010000000000000001</v>
      </c>
      <c r="O405" s="8">
        <v>0</v>
      </c>
      <c r="P405" s="52"/>
    </row>
    <row r="406" spans="1:16" ht="12.75">
      <c r="A406" s="52"/>
      <c r="B406" s="6" t="s">
        <v>1813</v>
      </c>
      <c r="C406" s="17" t="s">
        <v>1814</v>
      </c>
      <c r="D406" s="18" t="s">
        <v>260</v>
      </c>
      <c r="E406" s="6" t="s">
        <v>850</v>
      </c>
      <c r="F406" s="6"/>
      <c r="G406" s="6" t="s">
        <v>861</v>
      </c>
      <c r="H406" s="6" t="s">
        <v>44</v>
      </c>
      <c r="I406" s="7">
        <v>11933.99</v>
      </c>
      <c r="J406" s="7">
        <v>2484</v>
      </c>
      <c r="K406" s="7">
        <v>0</v>
      </c>
      <c r="L406" s="7">
        <v>941.49000000000001</v>
      </c>
      <c r="M406" s="8">
        <v>0.00010000000000000001</v>
      </c>
      <c r="N406" s="8">
        <v>0.0023</v>
      </c>
      <c r="O406" s="8">
        <v>0.00059999999999999995</v>
      </c>
      <c r="P406" s="52"/>
    </row>
    <row r="407" spans="1:16" ht="12.75">
      <c r="A407" s="52"/>
      <c r="B407" s="6" t="s">
        <v>1815</v>
      </c>
      <c r="C407" s="17" t="s">
        <v>1816</v>
      </c>
      <c r="D407" s="18" t="s">
        <v>271</v>
      </c>
      <c r="E407" s="6" t="s">
        <v>850</v>
      </c>
      <c r="F407" s="6"/>
      <c r="G407" s="6" t="s">
        <v>861</v>
      </c>
      <c r="H407" s="6" t="s">
        <v>100</v>
      </c>
      <c r="I407" s="7">
        <v>337.31</v>
      </c>
      <c r="J407" s="7">
        <v>2952</v>
      </c>
      <c r="K407" s="7">
        <v>0.28999999999999998</v>
      </c>
      <c r="L407" s="7">
        <v>10.25</v>
      </c>
      <c r="M407" s="8">
        <v>7.0000000000000005E-08</v>
      </c>
      <c r="N407" s="8">
        <v>0</v>
      </c>
      <c r="O407" s="8">
        <v>0</v>
      </c>
      <c r="P407" s="52"/>
    </row>
    <row r="408" spans="1:16" ht="12.75">
      <c r="A408" s="52"/>
      <c r="B408" s="6" t="s">
        <v>1817</v>
      </c>
      <c r="C408" s="17" t="s">
        <v>1818</v>
      </c>
      <c r="D408" s="18" t="s">
        <v>260</v>
      </c>
      <c r="E408" s="6" t="s">
        <v>850</v>
      </c>
      <c r="F408" s="6"/>
      <c r="G408" s="6" t="s">
        <v>861</v>
      </c>
      <c r="H408" s="6" t="s">
        <v>44</v>
      </c>
      <c r="I408" s="7">
        <v>89.25</v>
      </c>
      <c r="J408" s="7">
        <v>10306</v>
      </c>
      <c r="K408" s="7">
        <v>0</v>
      </c>
      <c r="L408" s="7">
        <v>29.210000000000001</v>
      </c>
      <c r="M408" s="8">
        <v>4.3000000000000001E-07</v>
      </c>
      <c r="N408" s="8">
        <v>0.00010000000000000001</v>
      </c>
      <c r="O408" s="8">
        <v>0</v>
      </c>
      <c r="P408" s="52"/>
    </row>
    <row r="409" spans="1:16" ht="12.75">
      <c r="A409" s="52"/>
      <c r="B409" s="6" t="s">
        <v>1819</v>
      </c>
      <c r="C409" s="17" t="s">
        <v>1820</v>
      </c>
      <c r="D409" s="18" t="s">
        <v>260</v>
      </c>
      <c r="E409" s="6" t="s">
        <v>850</v>
      </c>
      <c r="F409" s="6"/>
      <c r="G409" s="6" t="s">
        <v>861</v>
      </c>
      <c r="H409" s="6" t="s">
        <v>44</v>
      </c>
      <c r="I409" s="7">
        <v>104.09</v>
      </c>
      <c r="J409" s="7">
        <v>7451</v>
      </c>
      <c r="K409" s="7">
        <v>0</v>
      </c>
      <c r="L409" s="7">
        <v>24.629999999999999</v>
      </c>
      <c r="M409" s="8">
        <v>2.8999999999999998E-07</v>
      </c>
      <c r="N409" s="8">
        <v>0.00010000000000000001</v>
      </c>
      <c r="O409" s="8">
        <v>0</v>
      </c>
      <c r="P409" s="52"/>
    </row>
    <row r="410" spans="1:16" ht="12.75">
      <c r="A410" s="52"/>
      <c r="B410" s="6" t="s">
        <v>1821</v>
      </c>
      <c r="C410" s="17" t="s">
        <v>1822</v>
      </c>
      <c r="D410" s="18" t="s">
        <v>260</v>
      </c>
      <c r="E410" s="6" t="s">
        <v>850</v>
      </c>
      <c r="F410" s="6"/>
      <c r="G410" s="6" t="s">
        <v>861</v>
      </c>
      <c r="H410" s="6" t="s">
        <v>44</v>
      </c>
      <c r="I410" s="7">
        <v>317.36000000000001</v>
      </c>
      <c r="J410" s="7">
        <v>757</v>
      </c>
      <c r="K410" s="7">
        <v>0</v>
      </c>
      <c r="L410" s="7">
        <v>7.6299999999999999</v>
      </c>
      <c r="M410" s="8">
        <v>9.7999999999999993E-07</v>
      </c>
      <c r="N410" s="8">
        <v>0</v>
      </c>
      <c r="O410" s="8">
        <v>0</v>
      </c>
      <c r="P410" s="52"/>
    </row>
    <row r="411" spans="1:16" ht="12.75">
      <c r="A411" s="52"/>
      <c r="B411" s="6" t="s">
        <v>1823</v>
      </c>
      <c r="C411" s="17" t="s">
        <v>1824</v>
      </c>
      <c r="D411" s="18" t="s">
        <v>260</v>
      </c>
      <c r="E411" s="6" t="s">
        <v>850</v>
      </c>
      <c r="F411" s="6"/>
      <c r="G411" s="6" t="s">
        <v>861</v>
      </c>
      <c r="H411" s="6" t="s">
        <v>44</v>
      </c>
      <c r="I411" s="7">
        <v>21.16</v>
      </c>
      <c r="J411" s="7">
        <v>2190</v>
      </c>
      <c r="K411" s="7">
        <v>0</v>
      </c>
      <c r="L411" s="7">
        <v>1.47</v>
      </c>
      <c r="M411" s="8">
        <v>8.9999999999999999E-08</v>
      </c>
      <c r="N411" s="8">
        <v>0</v>
      </c>
      <c r="O411" s="8">
        <v>0</v>
      </c>
      <c r="P411" s="52"/>
    </row>
    <row r="412" spans="1:16" ht="12.75">
      <c r="A412" s="52"/>
      <c r="B412" s="6" t="s">
        <v>1825</v>
      </c>
      <c r="C412" s="17" t="s">
        <v>1826</v>
      </c>
      <c r="D412" s="18" t="s">
        <v>260</v>
      </c>
      <c r="E412" s="6" t="s">
        <v>850</v>
      </c>
      <c r="F412" s="6"/>
      <c r="G412" s="6" t="s">
        <v>861</v>
      </c>
      <c r="H412" s="6" t="s">
        <v>44</v>
      </c>
      <c r="I412" s="7">
        <v>2351.46</v>
      </c>
      <c r="J412" s="7">
        <v>4974</v>
      </c>
      <c r="K412" s="7">
        <v>0</v>
      </c>
      <c r="L412" s="7">
        <v>371.47000000000003</v>
      </c>
      <c r="M412" s="8">
        <v>1.62E-06</v>
      </c>
      <c r="N412" s="8">
        <v>0.00089999999999999998</v>
      </c>
      <c r="O412" s="8">
        <v>0.00020000000000000001</v>
      </c>
      <c r="P412" s="52"/>
    </row>
    <row r="413" spans="1:16" ht="12.75">
      <c r="A413" s="52"/>
      <c r="B413" s="6" t="s">
        <v>1825</v>
      </c>
      <c r="C413" s="17" t="s">
        <v>1826</v>
      </c>
      <c r="D413" s="18" t="s">
        <v>260</v>
      </c>
      <c r="E413" s="6" t="s">
        <v>850</v>
      </c>
      <c r="F413" s="6"/>
      <c r="G413" s="6" t="s">
        <v>861</v>
      </c>
      <c r="H413" s="6" t="s">
        <v>44</v>
      </c>
      <c r="I413" s="7">
        <v>261.38999999999999</v>
      </c>
      <c r="J413" s="7">
        <v>4974</v>
      </c>
      <c r="K413" s="7">
        <v>0</v>
      </c>
      <c r="L413" s="7">
        <v>41.289999999999999</v>
      </c>
      <c r="M413" s="8">
        <v>1.8E-07</v>
      </c>
      <c r="N413" s="8">
        <v>0.00010000000000000001</v>
      </c>
      <c r="O413" s="8">
        <v>0</v>
      </c>
      <c r="P413" s="52"/>
    </row>
    <row r="414" spans="1:16" ht="12.75">
      <c r="A414" s="52"/>
      <c r="B414" s="6" t="s">
        <v>1827</v>
      </c>
      <c r="C414" s="17" t="s">
        <v>1828</v>
      </c>
      <c r="D414" s="18" t="s">
        <v>260</v>
      </c>
      <c r="E414" s="6" t="s">
        <v>850</v>
      </c>
      <c r="F414" s="6"/>
      <c r="G414" s="6" t="s">
        <v>861</v>
      </c>
      <c r="H414" s="6" t="s">
        <v>44</v>
      </c>
      <c r="I414" s="7">
        <v>7238.2200000000003</v>
      </c>
      <c r="J414" s="7">
        <v>13157</v>
      </c>
      <c r="K414" s="7">
        <v>8.5299999999999994</v>
      </c>
      <c r="L414" s="7">
        <v>3033.1399999999999</v>
      </c>
      <c r="M414" s="8">
        <v>0.00010000000000000001</v>
      </c>
      <c r="N414" s="8">
        <v>0.0074000000000000003</v>
      </c>
      <c r="O414" s="8">
        <v>0.0019</v>
      </c>
      <c r="P414" s="52"/>
    </row>
    <row r="415" spans="1:16" ht="12.75">
      <c r="A415" s="52"/>
      <c r="B415" s="6" t="s">
        <v>1829</v>
      </c>
      <c r="C415" s="17" t="s">
        <v>1830</v>
      </c>
      <c r="D415" s="18" t="s">
        <v>271</v>
      </c>
      <c r="E415" s="6" t="s">
        <v>850</v>
      </c>
      <c r="F415" s="6"/>
      <c r="G415" s="6" t="s">
        <v>861</v>
      </c>
      <c r="H415" s="6" t="s">
        <v>100</v>
      </c>
      <c r="I415" s="7">
        <v>4628.5</v>
      </c>
      <c r="J415" s="7">
        <v>500</v>
      </c>
      <c r="K415" s="7">
        <v>0</v>
      </c>
      <c r="L415" s="7">
        <v>23.140000000000001</v>
      </c>
      <c r="M415" s="8">
        <v>3.4999999999999998E-07</v>
      </c>
      <c r="N415" s="8">
        <v>0.00010000000000000001</v>
      </c>
      <c r="O415" s="8">
        <v>0</v>
      </c>
      <c r="P415" s="52"/>
    </row>
    <row r="416" spans="1:16" ht="12.75">
      <c r="A416" s="52"/>
      <c r="B416" s="6" t="s">
        <v>1831</v>
      </c>
      <c r="C416" s="17" t="s">
        <v>1832</v>
      </c>
      <c r="D416" s="18" t="s">
        <v>260</v>
      </c>
      <c r="E416" s="6" t="s">
        <v>850</v>
      </c>
      <c r="F416" s="6"/>
      <c r="G416" s="6" t="s">
        <v>861</v>
      </c>
      <c r="H416" s="6" t="s">
        <v>44</v>
      </c>
      <c r="I416" s="7">
        <v>55.630000000000003</v>
      </c>
      <c r="J416" s="7">
        <v>13133</v>
      </c>
      <c r="K416" s="7">
        <v>0.13</v>
      </c>
      <c r="L416" s="7">
        <v>23.329999999999998</v>
      </c>
      <c r="M416" s="8">
        <v>2.2000000000000001E-07</v>
      </c>
      <c r="N416" s="8">
        <v>0.00010000000000000001</v>
      </c>
      <c r="O416" s="8">
        <v>0</v>
      </c>
      <c r="P416" s="52"/>
    </row>
    <row r="417" spans="1:16" ht="12.75">
      <c r="A417" s="52"/>
      <c r="B417" s="6" t="s">
        <v>1833</v>
      </c>
      <c r="C417" s="17" t="s">
        <v>1834</v>
      </c>
      <c r="D417" s="18" t="s">
        <v>260</v>
      </c>
      <c r="E417" s="6" t="s">
        <v>850</v>
      </c>
      <c r="F417" s="6"/>
      <c r="G417" s="6" t="s">
        <v>861</v>
      </c>
      <c r="H417" s="6" t="s">
        <v>44</v>
      </c>
      <c r="I417" s="7">
        <v>7959.21</v>
      </c>
      <c r="J417" s="7">
        <v>8117</v>
      </c>
      <c r="K417" s="7">
        <v>0</v>
      </c>
      <c r="L417" s="7">
        <v>2051.8499999999999</v>
      </c>
      <c r="M417" s="8">
        <v>3.078E-05</v>
      </c>
      <c r="N417" s="8">
        <v>0.0050000000000000001</v>
      </c>
      <c r="O417" s="8">
        <v>0.0012999999999999999</v>
      </c>
      <c r="P417" s="52"/>
    </row>
    <row r="418" spans="1:16" ht="12.75">
      <c r="A418" s="52"/>
      <c r="B418" s="6" t="s">
        <v>1835</v>
      </c>
      <c r="C418" s="17" t="s">
        <v>1836</v>
      </c>
      <c r="D418" s="18" t="s">
        <v>260</v>
      </c>
      <c r="E418" s="6" t="s">
        <v>850</v>
      </c>
      <c r="F418" s="6"/>
      <c r="G418" s="6" t="s">
        <v>861</v>
      </c>
      <c r="H418" s="6" t="s">
        <v>44</v>
      </c>
      <c r="I418" s="7">
        <v>16.289999999999999</v>
      </c>
      <c r="J418" s="7">
        <v>10282</v>
      </c>
      <c r="K418" s="7">
        <v>0</v>
      </c>
      <c r="L418" s="7">
        <v>5.3200000000000003</v>
      </c>
      <c r="M418" s="8">
        <v>4.9999999999999998E-08</v>
      </c>
      <c r="N418" s="8">
        <v>0</v>
      </c>
      <c r="O418" s="8">
        <v>0</v>
      </c>
      <c r="P418" s="52"/>
    </row>
    <row r="419" spans="1:16" ht="12.75">
      <c r="A419" s="52"/>
      <c r="B419" s="6" t="s">
        <v>1837</v>
      </c>
      <c r="C419" s="17" t="s">
        <v>1838</v>
      </c>
      <c r="D419" s="18" t="s">
        <v>260</v>
      </c>
      <c r="E419" s="6" t="s">
        <v>850</v>
      </c>
      <c r="F419" s="6"/>
      <c r="G419" s="6" t="s">
        <v>861</v>
      </c>
      <c r="H419" s="6" t="s">
        <v>44</v>
      </c>
      <c r="I419" s="7">
        <v>71.810000000000002</v>
      </c>
      <c r="J419" s="7">
        <v>5100</v>
      </c>
      <c r="K419" s="7">
        <v>0</v>
      </c>
      <c r="L419" s="7">
        <v>11.630000000000001</v>
      </c>
      <c r="M419" s="8">
        <v>2.9999999999999999E-07</v>
      </c>
      <c r="N419" s="8">
        <v>0</v>
      </c>
      <c r="O419" s="8">
        <v>0</v>
      </c>
      <c r="P419" s="52"/>
    </row>
    <row r="420" spans="1:16" ht="12.75">
      <c r="A420" s="52"/>
      <c r="B420" s="6" t="s">
        <v>1839</v>
      </c>
      <c r="C420" s="17" t="s">
        <v>1840</v>
      </c>
      <c r="D420" s="18" t="s">
        <v>260</v>
      </c>
      <c r="E420" s="6" t="s">
        <v>850</v>
      </c>
      <c r="F420" s="6"/>
      <c r="G420" s="6" t="s">
        <v>861</v>
      </c>
      <c r="H420" s="6" t="s">
        <v>44</v>
      </c>
      <c r="I420" s="7">
        <v>17058.099999999999</v>
      </c>
      <c r="J420" s="7">
        <v>3236</v>
      </c>
      <c r="K420" s="7">
        <v>0</v>
      </c>
      <c r="L420" s="7">
        <v>1753.1500000000001</v>
      </c>
      <c r="M420" s="8">
        <v>0.00050000000000000001</v>
      </c>
      <c r="N420" s="8">
        <v>0.0043</v>
      </c>
      <c r="O420" s="8">
        <v>0.0011000000000000001</v>
      </c>
      <c r="P420" s="52"/>
    </row>
    <row r="421" spans="1:16" ht="12.75">
      <c r="A421" s="52"/>
      <c r="B421" s="6" t="s">
        <v>1841</v>
      </c>
      <c r="C421" s="17" t="s">
        <v>1842</v>
      </c>
      <c r="D421" s="18" t="s">
        <v>260</v>
      </c>
      <c r="E421" s="6" t="s">
        <v>850</v>
      </c>
      <c r="F421" s="6"/>
      <c r="G421" s="6" t="s">
        <v>861</v>
      </c>
      <c r="H421" s="6" t="s">
        <v>44</v>
      </c>
      <c r="I421" s="7">
        <v>244.18000000000001</v>
      </c>
      <c r="J421" s="7">
        <v>6650</v>
      </c>
      <c r="K421" s="7">
        <v>0</v>
      </c>
      <c r="L421" s="7">
        <v>51.57</v>
      </c>
      <c r="M421" s="8">
        <v>6.6000000000000003E-07</v>
      </c>
      <c r="N421" s="8">
        <v>0.00010000000000000001</v>
      </c>
      <c r="O421" s="8">
        <v>0</v>
      </c>
      <c r="P421" s="52"/>
    </row>
    <row r="422" spans="1:16" ht="12.75">
      <c r="A422" s="52"/>
      <c r="B422" s="6" t="s">
        <v>1841</v>
      </c>
      <c r="C422" s="17" t="s">
        <v>1842</v>
      </c>
      <c r="D422" s="18" t="s">
        <v>260</v>
      </c>
      <c r="E422" s="6" t="s">
        <v>850</v>
      </c>
      <c r="F422" s="6"/>
      <c r="G422" s="6" t="s">
        <v>861</v>
      </c>
      <c r="H422" s="6" t="s">
        <v>44</v>
      </c>
      <c r="I422" s="7">
        <v>4.3600000000000003</v>
      </c>
      <c r="J422" s="7">
        <v>6650</v>
      </c>
      <c r="K422" s="7">
        <v>0</v>
      </c>
      <c r="L422" s="7">
        <v>0.92000000000000004</v>
      </c>
      <c r="M422" s="8">
        <v>1E-08</v>
      </c>
      <c r="N422" s="8">
        <v>0</v>
      </c>
      <c r="O422" s="8">
        <v>0</v>
      </c>
      <c r="P422" s="52"/>
    </row>
    <row r="423" spans="1:16" ht="12.75">
      <c r="A423" s="52"/>
      <c r="B423" s="6" t="s">
        <v>1843</v>
      </c>
      <c r="C423" s="17" t="s">
        <v>1844</v>
      </c>
      <c r="D423" s="18" t="s">
        <v>254</v>
      </c>
      <c r="E423" s="6" t="s">
        <v>850</v>
      </c>
      <c r="F423" s="6"/>
      <c r="G423" s="6" t="s">
        <v>861</v>
      </c>
      <c r="H423" s="6" t="s">
        <v>100</v>
      </c>
      <c r="I423" s="7">
        <v>52.969999999999999</v>
      </c>
      <c r="J423" s="7">
        <v>8610</v>
      </c>
      <c r="K423" s="7">
        <v>0</v>
      </c>
      <c r="L423" s="7">
        <v>4.5599999999999996</v>
      </c>
      <c r="M423" s="8">
        <v>2.9999999999999997E-08</v>
      </c>
      <c r="N423" s="8">
        <v>0</v>
      </c>
      <c r="O423" s="8">
        <v>0</v>
      </c>
      <c r="P423" s="52"/>
    </row>
    <row r="424" spans="1:16" ht="12.75">
      <c r="A424" s="52"/>
      <c r="B424" s="6" t="s">
        <v>1845</v>
      </c>
      <c r="C424" s="17" t="s">
        <v>1846</v>
      </c>
      <c r="D424" s="18" t="s">
        <v>254</v>
      </c>
      <c r="E424" s="6" t="s">
        <v>850</v>
      </c>
      <c r="F424" s="6"/>
      <c r="G424" s="6" t="s">
        <v>861</v>
      </c>
      <c r="H424" s="6" t="s">
        <v>100</v>
      </c>
      <c r="I424" s="7">
        <v>41578.849999999999</v>
      </c>
      <c r="J424" s="7">
        <v>1595</v>
      </c>
      <c r="K424" s="7">
        <v>0</v>
      </c>
      <c r="L424" s="7">
        <v>663.17999999999995</v>
      </c>
      <c r="M424" s="8">
        <v>0.00010000000000000001</v>
      </c>
      <c r="N424" s="8">
        <v>0.0016000000000000001</v>
      </c>
      <c r="O424" s="8">
        <v>0.00040000000000000002</v>
      </c>
      <c r="P424" s="52"/>
    </row>
    <row r="425" spans="1:16" ht="12.75">
      <c r="A425" s="52"/>
      <c r="B425" s="6" t="s">
        <v>1847</v>
      </c>
      <c r="C425" s="17" t="s">
        <v>1848</v>
      </c>
      <c r="D425" s="18" t="s">
        <v>260</v>
      </c>
      <c r="E425" s="6" t="s">
        <v>850</v>
      </c>
      <c r="F425" s="6"/>
      <c r="G425" s="6" t="s">
        <v>861</v>
      </c>
      <c r="H425" s="6" t="s">
        <v>44</v>
      </c>
      <c r="I425" s="7">
        <v>26.809999999999999</v>
      </c>
      <c r="J425" s="7">
        <v>13107</v>
      </c>
      <c r="K425" s="7">
        <v>0</v>
      </c>
      <c r="L425" s="7">
        <v>11.16</v>
      </c>
      <c r="M425" s="8">
        <v>1.1000000000000001E-07</v>
      </c>
      <c r="N425" s="8">
        <v>0</v>
      </c>
      <c r="O425" s="8">
        <v>0</v>
      </c>
      <c r="P425" s="52"/>
    </row>
    <row r="426" spans="1:16" ht="12.75">
      <c r="A426" s="52"/>
      <c r="B426" s="6" t="s">
        <v>1849</v>
      </c>
      <c r="C426" s="17" t="s">
        <v>1850</v>
      </c>
      <c r="D426" s="18" t="s">
        <v>271</v>
      </c>
      <c r="E426" s="6" t="s">
        <v>850</v>
      </c>
      <c r="F426" s="6"/>
      <c r="G426" s="6" t="s">
        <v>861</v>
      </c>
      <c r="H426" s="6" t="s">
        <v>100</v>
      </c>
      <c r="I426" s="7">
        <v>121.31</v>
      </c>
      <c r="J426" s="7">
        <v>6081</v>
      </c>
      <c r="K426" s="7">
        <v>0.40000000000000002</v>
      </c>
      <c r="L426" s="7">
        <v>7.7699999999999996</v>
      </c>
      <c r="M426" s="8">
        <v>9.9999999999999995E-08</v>
      </c>
      <c r="N426" s="8">
        <v>0</v>
      </c>
      <c r="O426" s="8">
        <v>0</v>
      </c>
      <c r="P426" s="52"/>
    </row>
    <row r="427" spans="1:16" ht="12.75">
      <c r="A427" s="52"/>
      <c r="B427" s="6" t="s">
        <v>1851</v>
      </c>
      <c r="C427" s="17" t="s">
        <v>1852</v>
      </c>
      <c r="D427" s="18" t="s">
        <v>254</v>
      </c>
      <c r="E427" s="6" t="s">
        <v>850</v>
      </c>
      <c r="F427" s="6"/>
      <c r="G427" s="6" t="s">
        <v>861</v>
      </c>
      <c r="H427" s="6" t="s">
        <v>100</v>
      </c>
      <c r="I427" s="7">
        <v>938.49000000000001</v>
      </c>
      <c r="J427" s="7">
        <v>502</v>
      </c>
      <c r="K427" s="7">
        <v>0.11</v>
      </c>
      <c r="L427" s="7">
        <v>4.8200000000000003</v>
      </c>
      <c r="M427" s="8">
        <v>1.9999999999999999E-07</v>
      </c>
      <c r="N427" s="8">
        <v>0</v>
      </c>
      <c r="O427" s="8">
        <v>0</v>
      </c>
      <c r="P427" s="52"/>
    </row>
    <row r="428" spans="1:16" ht="12.75">
      <c r="A428" s="52"/>
      <c r="B428" s="6" t="s">
        <v>1853</v>
      </c>
      <c r="C428" s="17" t="s">
        <v>1854</v>
      </c>
      <c r="D428" s="18" t="s">
        <v>260</v>
      </c>
      <c r="E428" s="6" t="s">
        <v>850</v>
      </c>
      <c r="F428" s="6"/>
      <c r="G428" s="6" t="s">
        <v>861</v>
      </c>
      <c r="H428" s="6" t="s">
        <v>44</v>
      </c>
      <c r="I428" s="7">
        <v>38166.459999999999</v>
      </c>
      <c r="J428" s="7">
        <v>808</v>
      </c>
      <c r="K428" s="7">
        <v>0</v>
      </c>
      <c r="L428" s="7">
        <v>979.42999999999995</v>
      </c>
      <c r="M428" s="8">
        <v>0.00020000000000000001</v>
      </c>
      <c r="N428" s="8">
        <v>0.0023999999999999998</v>
      </c>
      <c r="O428" s="8">
        <v>0.00059999999999999995</v>
      </c>
      <c r="P428" s="52"/>
    </row>
    <row r="429" spans="1:16" ht="12.75">
      <c r="A429" s="52"/>
      <c r="B429" s="6" t="s">
        <v>1855</v>
      </c>
      <c r="C429" s="17" t="s">
        <v>1856</v>
      </c>
      <c r="D429" s="18" t="s">
        <v>254</v>
      </c>
      <c r="E429" s="6" t="s">
        <v>850</v>
      </c>
      <c r="F429" s="6"/>
      <c r="G429" s="6" t="s">
        <v>861</v>
      </c>
      <c r="H429" s="6" t="s">
        <v>49</v>
      </c>
      <c r="I429" s="7">
        <v>138.19999999999999</v>
      </c>
      <c r="J429" s="7">
        <v>5427</v>
      </c>
      <c r="K429" s="7">
        <v>0</v>
      </c>
      <c r="L429" s="7">
        <v>26.43</v>
      </c>
      <c r="M429" s="8">
        <v>2.6E-07</v>
      </c>
      <c r="N429" s="8">
        <v>0.00010000000000000001</v>
      </c>
      <c r="O429" s="8">
        <v>0</v>
      </c>
      <c r="P429" s="52"/>
    </row>
    <row r="430" spans="1:16" ht="12.75">
      <c r="A430" s="52"/>
      <c r="B430" s="6" t="s">
        <v>1857</v>
      </c>
      <c r="C430" s="17" t="s">
        <v>1858</v>
      </c>
      <c r="D430" s="18" t="s">
        <v>249</v>
      </c>
      <c r="E430" s="6" t="s">
        <v>850</v>
      </c>
      <c r="F430" s="6"/>
      <c r="G430" s="6" t="s">
        <v>861</v>
      </c>
      <c r="H430" s="6" t="s">
        <v>49</v>
      </c>
      <c r="I430" s="7">
        <v>163.08000000000001</v>
      </c>
      <c r="J430" s="7">
        <v>12542</v>
      </c>
      <c r="K430" s="7">
        <v>0</v>
      </c>
      <c r="L430" s="7">
        <v>72.069999999999993</v>
      </c>
      <c r="M430" s="8">
        <v>1.9000000000000001E-07</v>
      </c>
      <c r="N430" s="8">
        <v>0.00020000000000000001</v>
      </c>
      <c r="O430" s="8">
        <v>0</v>
      </c>
      <c r="P430" s="52"/>
    </row>
    <row r="431" spans="1:16" ht="12.75">
      <c r="A431" s="52"/>
      <c r="B431" s="6" t="s">
        <v>1859</v>
      </c>
      <c r="C431" s="17" t="s">
        <v>1860</v>
      </c>
      <c r="D431" s="18" t="s">
        <v>260</v>
      </c>
      <c r="E431" s="6" t="s">
        <v>850</v>
      </c>
      <c r="F431" s="6"/>
      <c r="G431" s="6" t="s">
        <v>861</v>
      </c>
      <c r="H431" s="6" t="s">
        <v>44</v>
      </c>
      <c r="I431" s="7">
        <v>90.569999999999993</v>
      </c>
      <c r="J431" s="7">
        <v>506</v>
      </c>
      <c r="K431" s="7">
        <v>0</v>
      </c>
      <c r="L431" s="7">
        <v>1.46</v>
      </c>
      <c r="M431" s="8">
        <v>4.7E-07</v>
      </c>
      <c r="N431" s="8">
        <v>0</v>
      </c>
      <c r="O431" s="8">
        <v>0</v>
      </c>
      <c r="P431" s="52"/>
    </row>
    <row r="432" spans="1:16" ht="12.75">
      <c r="A432" s="52"/>
      <c r="B432" s="6" t="s">
        <v>1861</v>
      </c>
      <c r="C432" s="17" t="s">
        <v>1862</v>
      </c>
      <c r="D432" s="18" t="s">
        <v>260</v>
      </c>
      <c r="E432" s="6" t="s">
        <v>850</v>
      </c>
      <c r="F432" s="6"/>
      <c r="G432" s="6" t="s">
        <v>861</v>
      </c>
      <c r="H432" s="6" t="s">
        <v>44</v>
      </c>
      <c r="I432" s="7">
        <v>7.5099999999999998</v>
      </c>
      <c r="J432" s="7">
        <v>8560</v>
      </c>
      <c r="K432" s="7">
        <v>0</v>
      </c>
      <c r="L432" s="7">
        <v>2.04</v>
      </c>
      <c r="M432" s="8">
        <v>4.9999999999999998E-08</v>
      </c>
      <c r="N432" s="8">
        <v>0</v>
      </c>
      <c r="O432" s="8">
        <v>0</v>
      </c>
      <c r="P432" s="52"/>
    </row>
    <row r="433" spans="1:16" ht="12.75">
      <c r="A433" s="52"/>
      <c r="B433" s="6" t="s">
        <v>1863</v>
      </c>
      <c r="C433" s="17" t="s">
        <v>1864</v>
      </c>
      <c r="D433" s="18" t="s">
        <v>254</v>
      </c>
      <c r="E433" s="6" t="s">
        <v>850</v>
      </c>
      <c r="F433" s="6"/>
      <c r="G433" s="6" t="s">
        <v>861</v>
      </c>
      <c r="H433" s="6" t="s">
        <v>100</v>
      </c>
      <c r="I433" s="7">
        <v>185826.57999999999</v>
      </c>
      <c r="J433" s="7">
        <v>85</v>
      </c>
      <c r="K433" s="7">
        <v>0</v>
      </c>
      <c r="L433" s="7">
        <v>157.94999999999999</v>
      </c>
      <c r="M433" s="8">
        <v>0.00020000000000000001</v>
      </c>
      <c r="N433" s="8">
        <v>0.00040000000000000002</v>
      </c>
      <c r="O433" s="8">
        <v>0.00010000000000000001</v>
      </c>
      <c r="P433" s="52"/>
    </row>
    <row r="434" spans="1:16" ht="12.75">
      <c r="A434" s="52"/>
      <c r="B434" s="6" t="s">
        <v>1865</v>
      </c>
      <c r="C434" s="17" t="s">
        <v>1866</v>
      </c>
      <c r="D434" s="18" t="s">
        <v>260</v>
      </c>
      <c r="E434" s="6" t="s">
        <v>850</v>
      </c>
      <c r="F434" s="6"/>
      <c r="G434" s="6" t="s">
        <v>861</v>
      </c>
      <c r="H434" s="6" t="s">
        <v>44</v>
      </c>
      <c r="I434" s="7">
        <v>22961.740000000002</v>
      </c>
      <c r="J434" s="7">
        <v>3214</v>
      </c>
      <c r="K434" s="7">
        <v>0</v>
      </c>
      <c r="L434" s="7">
        <v>2343.8600000000001</v>
      </c>
      <c r="M434" s="8">
        <v>0.00010000000000000001</v>
      </c>
      <c r="N434" s="8">
        <v>0.0057000000000000002</v>
      </c>
      <c r="O434" s="8">
        <v>0.0014</v>
      </c>
      <c r="P434" s="52"/>
    </row>
    <row r="435" spans="1:16" ht="12.75">
      <c r="A435" s="52"/>
      <c r="B435" s="6" t="s">
        <v>1867</v>
      </c>
      <c r="C435" s="17" t="s">
        <v>1868</v>
      </c>
      <c r="D435" s="18" t="s">
        <v>260</v>
      </c>
      <c r="E435" s="6" t="s">
        <v>850</v>
      </c>
      <c r="F435" s="6"/>
      <c r="G435" s="6" t="s">
        <v>861</v>
      </c>
      <c r="H435" s="6" t="s">
        <v>44</v>
      </c>
      <c r="I435" s="7">
        <v>80.209999999999994</v>
      </c>
      <c r="J435" s="7">
        <v>18370</v>
      </c>
      <c r="K435" s="7">
        <v>0</v>
      </c>
      <c r="L435" s="7">
        <v>46.799999999999997</v>
      </c>
      <c r="M435" s="8">
        <v>5.9999999999999997E-07</v>
      </c>
      <c r="N435" s="8">
        <v>0.00010000000000000001</v>
      </c>
      <c r="O435" s="8">
        <v>0</v>
      </c>
      <c r="P435" s="52"/>
    </row>
    <row r="436" spans="1:16" ht="12.75">
      <c r="A436" s="52"/>
      <c r="B436" s="6" t="s">
        <v>1869</v>
      </c>
      <c r="C436" s="17" t="s">
        <v>1870</v>
      </c>
      <c r="D436" s="18" t="s">
        <v>260</v>
      </c>
      <c r="E436" s="6" t="s">
        <v>850</v>
      </c>
      <c r="F436" s="6"/>
      <c r="G436" s="6" t="s">
        <v>1096</v>
      </c>
      <c r="H436" s="6" t="s">
        <v>44</v>
      </c>
      <c r="I436" s="7">
        <v>73.719999999999999</v>
      </c>
      <c r="J436" s="7">
        <v>21446</v>
      </c>
      <c r="K436" s="7">
        <v>0</v>
      </c>
      <c r="L436" s="7">
        <v>50.210000000000001</v>
      </c>
      <c r="M436" s="8">
        <v>9.9999999999999995E-08</v>
      </c>
      <c r="N436" s="8">
        <v>0.00010000000000000001</v>
      </c>
      <c r="O436" s="8">
        <v>0</v>
      </c>
      <c r="P436" s="52"/>
    </row>
    <row r="437" spans="1:16" ht="12.75">
      <c r="A437" s="52"/>
      <c r="B437" s="6" t="s">
        <v>1871</v>
      </c>
      <c r="C437" s="17" t="s">
        <v>1872</v>
      </c>
      <c r="D437" s="18" t="s">
        <v>260</v>
      </c>
      <c r="E437" s="6" t="s">
        <v>850</v>
      </c>
      <c r="F437" s="6"/>
      <c r="G437" s="6" t="s">
        <v>1096</v>
      </c>
      <c r="H437" s="6" t="s">
        <v>44</v>
      </c>
      <c r="I437" s="7">
        <v>6720.7700000000004</v>
      </c>
      <c r="J437" s="7">
        <v>7280</v>
      </c>
      <c r="K437" s="7">
        <v>0</v>
      </c>
      <c r="L437" s="7">
        <v>1553.9300000000001</v>
      </c>
      <c r="M437" s="8">
        <v>0.00010000000000000001</v>
      </c>
      <c r="N437" s="8">
        <v>0.0038</v>
      </c>
      <c r="O437" s="8">
        <v>0.001</v>
      </c>
      <c r="P437" s="52"/>
    </row>
    <row r="438" spans="1:16" ht="12.75">
      <c r="A438" s="52"/>
      <c r="B438" s="6" t="s">
        <v>1871</v>
      </c>
      <c r="C438" s="17" t="s">
        <v>1872</v>
      </c>
      <c r="D438" s="18" t="s">
        <v>260</v>
      </c>
      <c r="E438" s="6" t="s">
        <v>850</v>
      </c>
      <c r="F438" s="6"/>
      <c r="G438" s="6" t="s">
        <v>1096</v>
      </c>
      <c r="H438" s="6" t="s">
        <v>44</v>
      </c>
      <c r="I438" s="7">
        <v>53.549999999999997</v>
      </c>
      <c r="J438" s="7">
        <v>7280</v>
      </c>
      <c r="K438" s="7">
        <v>0</v>
      </c>
      <c r="L438" s="7">
        <v>12.380000000000001</v>
      </c>
      <c r="M438" s="8">
        <v>4.7E-07</v>
      </c>
      <c r="N438" s="8">
        <v>0</v>
      </c>
      <c r="O438" s="8">
        <v>0</v>
      </c>
      <c r="P438" s="52"/>
    </row>
    <row r="439" spans="1:16" ht="12.75">
      <c r="A439" s="52"/>
      <c r="B439" s="6" t="s">
        <v>1873</v>
      </c>
      <c r="C439" s="17" t="s">
        <v>1874</v>
      </c>
      <c r="D439" s="18" t="s">
        <v>1769</v>
      </c>
      <c r="E439" s="6" t="s">
        <v>850</v>
      </c>
      <c r="F439" s="6"/>
      <c r="G439" s="6" t="s">
        <v>1082</v>
      </c>
      <c r="H439" s="6" t="s">
        <v>100</v>
      </c>
      <c r="I439" s="7">
        <v>42.960000000000001</v>
      </c>
      <c r="J439" s="7">
        <v>22980</v>
      </c>
      <c r="K439" s="7">
        <v>0</v>
      </c>
      <c r="L439" s="7">
        <v>9.8699999999999992</v>
      </c>
      <c r="M439" s="8">
        <v>2E-08</v>
      </c>
      <c r="N439" s="8">
        <v>0</v>
      </c>
      <c r="O439" s="8">
        <v>0</v>
      </c>
      <c r="P439" s="52"/>
    </row>
    <row r="440" spans="1:16" ht="12.75">
      <c r="A440" s="52"/>
      <c r="B440" s="6" t="s">
        <v>1875</v>
      </c>
      <c r="C440" s="17" t="s">
        <v>1876</v>
      </c>
      <c r="D440" s="18" t="s">
        <v>1023</v>
      </c>
      <c r="E440" s="6" t="s">
        <v>850</v>
      </c>
      <c r="F440" s="6"/>
      <c r="G440" s="6" t="s">
        <v>1082</v>
      </c>
      <c r="H440" s="6" t="s">
        <v>100</v>
      </c>
      <c r="I440" s="7">
        <v>0.050000000000000003</v>
      </c>
      <c r="J440" s="7">
        <v>16000000</v>
      </c>
      <c r="K440" s="7">
        <v>0</v>
      </c>
      <c r="L440" s="7">
        <v>8.75</v>
      </c>
      <c r="M440" s="8">
        <v>0</v>
      </c>
      <c r="N440" s="8">
        <v>0</v>
      </c>
      <c r="O440" s="8">
        <v>0</v>
      </c>
      <c r="P440" s="52"/>
    </row>
    <row r="441" spans="1:16" ht="12.75">
      <c r="A441" s="52"/>
      <c r="B441" s="6" t="s">
        <v>1877</v>
      </c>
      <c r="C441" s="17" t="s">
        <v>1878</v>
      </c>
      <c r="D441" s="18" t="s">
        <v>1023</v>
      </c>
      <c r="E441" s="6" t="s">
        <v>850</v>
      </c>
      <c r="F441" s="6"/>
      <c r="G441" s="6" t="s">
        <v>1082</v>
      </c>
      <c r="H441" s="6" t="s">
        <v>100</v>
      </c>
      <c r="I441" s="7">
        <v>0.080000000000000002</v>
      </c>
      <c r="J441" s="7">
        <v>44200000</v>
      </c>
      <c r="K441" s="7">
        <v>0</v>
      </c>
      <c r="L441" s="7">
        <v>33.189999999999998</v>
      </c>
      <c r="M441" s="8">
        <v>0</v>
      </c>
      <c r="N441" s="8">
        <v>0.00010000000000000001</v>
      </c>
      <c r="O441" s="8">
        <v>0</v>
      </c>
      <c r="P441" s="52"/>
    </row>
    <row r="442" spans="1:16" ht="12.75">
      <c r="A442" s="52"/>
      <c r="B442" s="6" t="s">
        <v>1879</v>
      </c>
      <c r="C442" s="17" t="s">
        <v>1880</v>
      </c>
      <c r="D442" s="18" t="s">
        <v>1881</v>
      </c>
      <c r="E442" s="6" t="s">
        <v>850</v>
      </c>
      <c r="F442" s="6"/>
      <c r="G442" s="6" t="s">
        <v>1082</v>
      </c>
      <c r="H442" s="6" t="s">
        <v>100</v>
      </c>
      <c r="I442" s="7">
        <v>0.62</v>
      </c>
      <c r="J442" s="7">
        <v>1289000</v>
      </c>
      <c r="K442" s="7">
        <v>0</v>
      </c>
      <c r="L442" s="7">
        <v>8.0299999999999994</v>
      </c>
      <c r="M442" s="8">
        <v>1E-08</v>
      </c>
      <c r="N442" s="8">
        <v>0</v>
      </c>
      <c r="O442" s="8">
        <v>0</v>
      </c>
      <c r="P442" s="52"/>
    </row>
    <row r="443" spans="1:16" ht="12.75">
      <c r="A443" s="52"/>
      <c r="B443" s="6" t="s">
        <v>1882</v>
      </c>
      <c r="C443" s="17" t="s">
        <v>1883</v>
      </c>
      <c r="D443" s="18" t="s">
        <v>260</v>
      </c>
      <c r="E443" s="6" t="s">
        <v>850</v>
      </c>
      <c r="F443" s="6"/>
      <c r="G443" s="6" t="s">
        <v>1082</v>
      </c>
      <c r="H443" s="6" t="s">
        <v>44</v>
      </c>
      <c r="I443" s="7">
        <v>1079.3</v>
      </c>
      <c r="J443" s="7">
        <v>11971</v>
      </c>
      <c r="K443" s="7">
        <v>0</v>
      </c>
      <c r="L443" s="7">
        <v>410.35000000000002</v>
      </c>
      <c r="M443" s="8">
        <v>3.98E-06</v>
      </c>
      <c r="N443" s="8">
        <v>0.001</v>
      </c>
      <c r="O443" s="8">
        <v>0.00029999999999999997</v>
      </c>
      <c r="P443" s="52"/>
    </row>
    <row r="444" spans="1:16" ht="12.75">
      <c r="A444" s="52"/>
      <c r="B444" s="6" t="s">
        <v>1882</v>
      </c>
      <c r="C444" s="17" t="s">
        <v>1883</v>
      </c>
      <c r="D444" s="18" t="s">
        <v>260</v>
      </c>
      <c r="E444" s="6" t="s">
        <v>850</v>
      </c>
      <c r="F444" s="6"/>
      <c r="G444" s="6" t="s">
        <v>1082</v>
      </c>
      <c r="H444" s="6" t="s">
        <v>44</v>
      </c>
      <c r="I444" s="7">
        <v>41.57</v>
      </c>
      <c r="J444" s="7">
        <v>11971</v>
      </c>
      <c r="K444" s="7">
        <v>0</v>
      </c>
      <c r="L444" s="7">
        <v>15.810000000000001</v>
      </c>
      <c r="M444" s="8">
        <v>1.4999999999999999E-07</v>
      </c>
      <c r="N444" s="8">
        <v>0</v>
      </c>
      <c r="O444" s="8">
        <v>0</v>
      </c>
      <c r="P444" s="52"/>
    </row>
    <row r="445" spans="1:16" ht="12.75">
      <c r="A445" s="52"/>
      <c r="B445" s="6" t="s">
        <v>1884</v>
      </c>
      <c r="C445" s="17">
        <v>84562810</v>
      </c>
      <c r="D445" s="18" t="s">
        <v>260</v>
      </c>
      <c r="E445" s="6" t="s">
        <v>850</v>
      </c>
      <c r="F445" s="6"/>
      <c r="G445" s="6" t="s">
        <v>1082</v>
      </c>
      <c r="H445" s="6" t="s">
        <v>44</v>
      </c>
      <c r="I445" s="7">
        <v>14892.549999999999</v>
      </c>
      <c r="J445" s="7">
        <v>362</v>
      </c>
      <c r="K445" s="7">
        <v>0</v>
      </c>
      <c r="L445" s="7">
        <v>171.22</v>
      </c>
      <c r="M445" s="8">
        <v>0.00080000000000000004</v>
      </c>
      <c r="N445" s="8">
        <v>0.00040000000000000002</v>
      </c>
      <c r="O445" s="8">
        <v>0.00010000000000000001</v>
      </c>
      <c r="P445" s="52"/>
    </row>
    <row r="446" spans="1:16" ht="12.75">
      <c r="A446" s="52"/>
      <c r="B446" s="6" t="s">
        <v>1885</v>
      </c>
      <c r="C446" s="17" t="s">
        <v>1886</v>
      </c>
      <c r="D446" s="18" t="s">
        <v>260</v>
      </c>
      <c r="E446" s="6" t="s">
        <v>850</v>
      </c>
      <c r="F446" s="6"/>
      <c r="G446" s="6" t="s">
        <v>1082</v>
      </c>
      <c r="H446" s="6" t="s">
        <v>44</v>
      </c>
      <c r="I446" s="7">
        <v>3.3399999999999999</v>
      </c>
      <c r="J446" s="7">
        <v>27232</v>
      </c>
      <c r="K446" s="7">
        <v>0</v>
      </c>
      <c r="L446" s="7">
        <v>2.8900000000000001</v>
      </c>
      <c r="M446" s="8">
        <v>1E-08</v>
      </c>
      <c r="N446" s="8">
        <v>0</v>
      </c>
      <c r="O446" s="8">
        <v>0</v>
      </c>
      <c r="P446" s="52"/>
    </row>
    <row r="447" spans="1:16" ht="12.75">
      <c r="A447" s="52"/>
      <c r="B447" s="6" t="s">
        <v>1887</v>
      </c>
      <c r="C447" s="17" t="s">
        <v>1888</v>
      </c>
      <c r="D447" s="18" t="s">
        <v>260</v>
      </c>
      <c r="E447" s="6" t="s">
        <v>850</v>
      </c>
      <c r="F447" s="6"/>
      <c r="G447" s="6" t="s">
        <v>1082</v>
      </c>
      <c r="H447" s="6" t="s">
        <v>44</v>
      </c>
      <c r="I447" s="7">
        <v>3241.8200000000002</v>
      </c>
      <c r="J447" s="7">
        <v>143</v>
      </c>
      <c r="K447" s="7">
        <v>0</v>
      </c>
      <c r="L447" s="7">
        <v>14.720000000000001</v>
      </c>
      <c r="M447" s="8">
        <v>2.614E-05</v>
      </c>
      <c r="N447" s="8">
        <v>0</v>
      </c>
      <c r="O447" s="8">
        <v>0</v>
      </c>
      <c r="P447" s="52"/>
    </row>
    <row r="448" spans="1:16" ht="12.75">
      <c r="A448" s="52"/>
      <c r="B448" s="6" t="s">
        <v>1889</v>
      </c>
      <c r="C448" s="17">
        <v>84562830</v>
      </c>
      <c r="D448" s="18" t="s">
        <v>260</v>
      </c>
      <c r="E448" s="6" t="s">
        <v>850</v>
      </c>
      <c r="F448" s="6"/>
      <c r="G448" s="6" t="s">
        <v>1082</v>
      </c>
      <c r="H448" s="6" t="s">
        <v>44</v>
      </c>
      <c r="I448" s="7">
        <v>9405.8199999999997</v>
      </c>
      <c r="J448" s="7">
        <v>143</v>
      </c>
      <c r="K448" s="7">
        <v>0</v>
      </c>
      <c r="L448" s="7">
        <v>42.719999999999999</v>
      </c>
      <c r="M448" s="8">
        <v>0.00029999999999999997</v>
      </c>
      <c r="N448" s="8">
        <v>0.00010000000000000001</v>
      </c>
      <c r="O448" s="8">
        <v>0</v>
      </c>
      <c r="P448" s="52"/>
    </row>
    <row r="449" spans="1:16" ht="12.75">
      <c r="A449" s="52"/>
      <c r="B449" s="6" t="s">
        <v>1890</v>
      </c>
      <c r="C449" s="17" t="s">
        <v>1891</v>
      </c>
      <c r="D449" s="18" t="s">
        <v>946</v>
      </c>
      <c r="E449" s="6" t="s">
        <v>850</v>
      </c>
      <c r="F449" s="6"/>
      <c r="G449" s="6" t="s">
        <v>1082</v>
      </c>
      <c r="H449" s="6" t="s">
        <v>44</v>
      </c>
      <c r="I449" s="7">
        <v>7519.3500000000004</v>
      </c>
      <c r="J449" s="7">
        <v>4374</v>
      </c>
      <c r="K449" s="7">
        <v>0</v>
      </c>
      <c r="L449" s="7">
        <v>1044.5699999999999</v>
      </c>
      <c r="M449" s="8">
        <v>5.1699999999999996E-06</v>
      </c>
      <c r="N449" s="8">
        <v>0.0025000000000000001</v>
      </c>
      <c r="O449" s="8">
        <v>0.00059999999999999995</v>
      </c>
      <c r="P449" s="52"/>
    </row>
    <row r="450" spans="1:16" ht="12.75">
      <c r="A450" s="52"/>
      <c r="B450" s="6" t="s">
        <v>1892</v>
      </c>
      <c r="C450" s="17" t="s">
        <v>1891</v>
      </c>
      <c r="D450" s="18" t="s">
        <v>260</v>
      </c>
      <c r="E450" s="6" t="s">
        <v>850</v>
      </c>
      <c r="F450" s="6"/>
      <c r="G450" s="6" t="s">
        <v>1082</v>
      </c>
      <c r="H450" s="6" t="s">
        <v>44</v>
      </c>
      <c r="I450" s="7">
        <v>184.78</v>
      </c>
      <c r="J450" s="7">
        <v>4374</v>
      </c>
      <c r="K450" s="7">
        <v>0</v>
      </c>
      <c r="L450" s="7">
        <v>25.670000000000002</v>
      </c>
      <c r="M450" s="8">
        <v>1.3E-07</v>
      </c>
      <c r="N450" s="8">
        <v>0.00010000000000000001</v>
      </c>
      <c r="O450" s="8">
        <v>0</v>
      </c>
      <c r="P450" s="52"/>
    </row>
    <row r="451" spans="1:16" ht="12.75">
      <c r="A451" s="52"/>
      <c r="B451" s="6" t="s">
        <v>1893</v>
      </c>
      <c r="C451" s="17" t="s">
        <v>1894</v>
      </c>
      <c r="D451" s="18" t="s">
        <v>260</v>
      </c>
      <c r="E451" s="6" t="s">
        <v>850</v>
      </c>
      <c r="F451" s="6"/>
      <c r="G451" s="6" t="s">
        <v>1082</v>
      </c>
      <c r="H451" s="6" t="s">
        <v>44</v>
      </c>
      <c r="I451" s="7">
        <v>88.530000000000001</v>
      </c>
      <c r="J451" s="7">
        <v>2581</v>
      </c>
      <c r="K451" s="7">
        <v>0</v>
      </c>
      <c r="L451" s="7">
        <v>7.2599999999999998</v>
      </c>
      <c r="M451" s="8">
        <v>9.9999999999999995E-08</v>
      </c>
      <c r="N451" s="8">
        <v>0</v>
      </c>
      <c r="O451" s="8">
        <v>0</v>
      </c>
      <c r="P451" s="52"/>
    </row>
    <row r="452" spans="1:16" ht="12.75">
      <c r="A452" s="52"/>
      <c r="B452" s="6" t="s">
        <v>1895</v>
      </c>
      <c r="C452" s="17" t="s">
        <v>1896</v>
      </c>
      <c r="D452" s="18" t="s">
        <v>260</v>
      </c>
      <c r="E452" s="6" t="s">
        <v>850</v>
      </c>
      <c r="F452" s="6"/>
      <c r="G452" s="6" t="s">
        <v>1082</v>
      </c>
      <c r="H452" s="6" t="s">
        <v>44</v>
      </c>
      <c r="I452" s="7">
        <v>15091.120000000001</v>
      </c>
      <c r="J452" s="7">
        <v>137</v>
      </c>
      <c r="K452" s="7">
        <v>0</v>
      </c>
      <c r="L452" s="7">
        <v>65.659999999999997</v>
      </c>
      <c r="M452" s="8">
        <v>0.00010000000000000001</v>
      </c>
      <c r="N452" s="8">
        <v>0.00020000000000000001</v>
      </c>
      <c r="O452" s="8">
        <v>0</v>
      </c>
      <c r="P452" s="52"/>
    </row>
    <row r="453" spans="1:16" ht="12.75">
      <c r="A453" s="52"/>
      <c r="B453" s="6" t="s">
        <v>1897</v>
      </c>
      <c r="C453" s="17" t="s">
        <v>1898</v>
      </c>
      <c r="D453" s="18" t="s">
        <v>249</v>
      </c>
      <c r="E453" s="6" t="s">
        <v>850</v>
      </c>
      <c r="F453" s="6"/>
      <c r="G453" s="6" t="s">
        <v>1082</v>
      </c>
      <c r="H453" s="6" t="s">
        <v>49</v>
      </c>
      <c r="I453" s="7">
        <v>223.91999999999999</v>
      </c>
      <c r="J453" s="7">
        <v>6381</v>
      </c>
      <c r="K453" s="7">
        <v>0</v>
      </c>
      <c r="L453" s="7">
        <v>50.350000000000001</v>
      </c>
      <c r="M453" s="8">
        <v>2.1E-07</v>
      </c>
      <c r="N453" s="8">
        <v>0.00010000000000000001</v>
      </c>
      <c r="O453" s="8">
        <v>0</v>
      </c>
      <c r="P453" s="52"/>
    </row>
    <row r="454" spans="1:16" ht="12.75">
      <c r="A454" s="52"/>
      <c r="B454" s="6" t="s">
        <v>1899</v>
      </c>
      <c r="C454" s="17" t="s">
        <v>1900</v>
      </c>
      <c r="D454" s="18" t="s">
        <v>260</v>
      </c>
      <c r="E454" s="6" t="s">
        <v>850</v>
      </c>
      <c r="F454" s="6"/>
      <c r="G454" s="6" t="s">
        <v>1082</v>
      </c>
      <c r="H454" s="6" t="s">
        <v>44</v>
      </c>
      <c r="I454" s="7">
        <v>2.2000000000000002</v>
      </c>
      <c r="J454" s="7">
        <v>68496</v>
      </c>
      <c r="K454" s="7">
        <v>0</v>
      </c>
      <c r="L454" s="7">
        <v>4.7800000000000002</v>
      </c>
      <c r="M454" s="8">
        <v>2.9999999999999997E-08</v>
      </c>
      <c r="N454" s="8">
        <v>0</v>
      </c>
      <c r="O454" s="8">
        <v>0</v>
      </c>
      <c r="P454" s="52"/>
    </row>
    <row r="455" spans="1:16" ht="12.75">
      <c r="A455" s="52"/>
      <c r="B455" s="6" t="s">
        <v>1901</v>
      </c>
      <c r="C455" s="17" t="s">
        <v>1902</v>
      </c>
      <c r="D455" s="18" t="s">
        <v>260</v>
      </c>
      <c r="E455" s="6" t="s">
        <v>850</v>
      </c>
      <c r="F455" s="6"/>
      <c r="G455" s="6" t="s">
        <v>1082</v>
      </c>
      <c r="H455" s="6" t="s">
        <v>44</v>
      </c>
      <c r="I455" s="7">
        <v>21.640000000000001</v>
      </c>
      <c r="J455" s="7">
        <v>5024</v>
      </c>
      <c r="K455" s="7">
        <v>0</v>
      </c>
      <c r="L455" s="7">
        <v>3.4500000000000002</v>
      </c>
      <c r="M455" s="8">
        <v>2E-08</v>
      </c>
      <c r="N455" s="8">
        <v>0</v>
      </c>
      <c r="O455" s="8">
        <v>0</v>
      </c>
      <c r="P455" s="52"/>
    </row>
    <row r="456" spans="1:16" ht="12.75">
      <c r="A456" s="52"/>
      <c r="B456" s="6" t="s">
        <v>1903</v>
      </c>
      <c r="C456" s="17" t="s">
        <v>1904</v>
      </c>
      <c r="D456" s="18" t="s">
        <v>260</v>
      </c>
      <c r="E456" s="6" t="s">
        <v>850</v>
      </c>
      <c r="F456" s="6"/>
      <c r="G456" s="6" t="s">
        <v>1082</v>
      </c>
      <c r="H456" s="6" t="s">
        <v>44</v>
      </c>
      <c r="I456" s="7">
        <v>2.4900000000000002</v>
      </c>
      <c r="J456" s="7">
        <v>107760</v>
      </c>
      <c r="K456" s="7">
        <v>0</v>
      </c>
      <c r="L456" s="7">
        <v>8.5199999999999996</v>
      </c>
      <c r="M456" s="8">
        <v>0</v>
      </c>
      <c r="N456" s="8">
        <v>0</v>
      </c>
      <c r="O456" s="8">
        <v>0</v>
      </c>
      <c r="P456" s="52"/>
    </row>
    <row r="457" spans="1:16" ht="12.75">
      <c r="A457" s="52"/>
      <c r="B457" s="6" t="s">
        <v>1905</v>
      </c>
      <c r="C457" s="17" t="s">
        <v>1906</v>
      </c>
      <c r="D457" s="18" t="s">
        <v>260</v>
      </c>
      <c r="E457" s="6" t="s">
        <v>850</v>
      </c>
      <c r="F457" s="6"/>
      <c r="G457" s="6" t="s">
        <v>1082</v>
      </c>
      <c r="H457" s="6" t="s">
        <v>44</v>
      </c>
      <c r="I457" s="7">
        <v>2.6699999999999999</v>
      </c>
      <c r="J457" s="7">
        <v>39822</v>
      </c>
      <c r="K457" s="7">
        <v>0</v>
      </c>
      <c r="L457" s="7">
        <v>3.3700000000000001</v>
      </c>
      <c r="M457" s="8">
        <v>4.9999999999999998E-08</v>
      </c>
      <c r="N457" s="8">
        <v>0</v>
      </c>
      <c r="O457" s="8">
        <v>0</v>
      </c>
      <c r="P457" s="52"/>
    </row>
    <row r="458" spans="1:16" ht="12.75">
      <c r="A458" s="52"/>
      <c r="B458" s="6" t="s">
        <v>1907</v>
      </c>
      <c r="C458" s="17" t="s">
        <v>1908</v>
      </c>
      <c r="D458" s="18" t="s">
        <v>271</v>
      </c>
      <c r="E458" s="6" t="s">
        <v>850</v>
      </c>
      <c r="F458" s="6"/>
      <c r="G458" s="6" t="s">
        <v>1082</v>
      </c>
      <c r="H458" s="6" t="s">
        <v>100</v>
      </c>
      <c r="I458" s="7">
        <v>995.34000000000003</v>
      </c>
      <c r="J458" s="7">
        <v>3455</v>
      </c>
      <c r="K458" s="7">
        <v>0</v>
      </c>
      <c r="L458" s="7">
        <v>34.390000000000001</v>
      </c>
      <c r="M458" s="8">
        <v>3.9000000000000002E-07</v>
      </c>
      <c r="N458" s="8">
        <v>0.00010000000000000001</v>
      </c>
      <c r="O458" s="8">
        <v>0</v>
      </c>
      <c r="P458" s="52"/>
    </row>
    <row r="459" spans="1:16" ht="12.75">
      <c r="A459" s="52"/>
      <c r="B459" s="6" t="s">
        <v>1909</v>
      </c>
      <c r="C459" s="17" t="s">
        <v>1910</v>
      </c>
      <c r="D459" s="18" t="s">
        <v>254</v>
      </c>
      <c r="E459" s="6" t="s">
        <v>850</v>
      </c>
      <c r="F459" s="6"/>
      <c r="G459" s="6" t="s">
        <v>1082</v>
      </c>
      <c r="H459" s="6" t="s">
        <v>100</v>
      </c>
      <c r="I459" s="7">
        <v>192.88999999999999</v>
      </c>
      <c r="J459" s="7">
        <v>17660</v>
      </c>
      <c r="K459" s="7">
        <v>0</v>
      </c>
      <c r="L459" s="7">
        <v>34.060000000000002</v>
      </c>
      <c r="M459" s="8">
        <v>1.1999999999999999E-07</v>
      </c>
      <c r="N459" s="8">
        <v>0.00010000000000000001</v>
      </c>
      <c r="O459" s="8">
        <v>0</v>
      </c>
      <c r="P459" s="52"/>
    </row>
    <row r="460" spans="1:16" ht="12.75">
      <c r="A460" s="52"/>
      <c r="B460" s="6" t="s">
        <v>1911</v>
      </c>
      <c r="C460" s="17" t="s">
        <v>1912</v>
      </c>
      <c r="D460" s="18" t="s">
        <v>260</v>
      </c>
      <c r="E460" s="6" t="s">
        <v>850</v>
      </c>
      <c r="F460" s="6"/>
      <c r="G460" s="6" t="s">
        <v>1659</v>
      </c>
      <c r="H460" s="6" t="s">
        <v>44</v>
      </c>
      <c r="I460" s="7">
        <v>17.07</v>
      </c>
      <c r="J460" s="7">
        <v>4780</v>
      </c>
      <c r="K460" s="7">
        <v>0</v>
      </c>
      <c r="L460" s="7">
        <v>2.5899999999999999</v>
      </c>
      <c r="M460" s="8">
        <v>7.0000000000000005E-08</v>
      </c>
      <c r="N460" s="8">
        <v>0</v>
      </c>
      <c r="O460" s="8">
        <v>0</v>
      </c>
      <c r="P460" s="52"/>
    </row>
    <row r="461" spans="1:16" ht="12.75">
      <c r="A461" s="52"/>
      <c r="B461" s="6" t="s">
        <v>1913</v>
      </c>
      <c r="C461" s="17" t="s">
        <v>1914</v>
      </c>
      <c r="D461" s="18" t="s">
        <v>1029</v>
      </c>
      <c r="E461" s="6" t="s">
        <v>850</v>
      </c>
      <c r="F461" s="6"/>
      <c r="G461" s="6" t="s">
        <v>1659</v>
      </c>
      <c r="H461" s="6" t="s">
        <v>100</v>
      </c>
      <c r="I461" s="7">
        <v>31.77</v>
      </c>
      <c r="J461" s="7">
        <v>23400</v>
      </c>
      <c r="K461" s="7">
        <v>0</v>
      </c>
      <c r="L461" s="7">
        <v>7.4299999999999997</v>
      </c>
      <c r="M461" s="8">
        <v>1E-08</v>
      </c>
      <c r="N461" s="8">
        <v>0</v>
      </c>
      <c r="O461" s="8">
        <v>0</v>
      </c>
      <c r="P461" s="52"/>
    </row>
    <row r="462" spans="1:16" ht="12.75">
      <c r="A462" s="52"/>
      <c r="B462" s="6" t="s">
        <v>1915</v>
      </c>
      <c r="C462" s="17" t="s">
        <v>1916</v>
      </c>
      <c r="D462" s="18" t="s">
        <v>254</v>
      </c>
      <c r="E462" s="6" t="s">
        <v>850</v>
      </c>
      <c r="F462" s="6"/>
      <c r="G462" s="6" t="s">
        <v>1659</v>
      </c>
      <c r="H462" s="6" t="s">
        <v>49</v>
      </c>
      <c r="I462" s="7">
        <v>6876.1700000000001</v>
      </c>
      <c r="J462" s="7">
        <v>8720</v>
      </c>
      <c r="K462" s="7">
        <v>0</v>
      </c>
      <c r="L462" s="7">
        <v>2112.7600000000002</v>
      </c>
      <c r="M462" s="8">
        <v>4.4910000000000002E-05</v>
      </c>
      <c r="N462" s="8">
        <v>0.0051000000000000004</v>
      </c>
      <c r="O462" s="8">
        <v>0.0012999999999999999</v>
      </c>
      <c r="P462" s="52"/>
    </row>
    <row r="463" spans="1:16" ht="12.75">
      <c r="A463" s="52"/>
      <c r="B463" s="6" t="s">
        <v>1917</v>
      </c>
      <c r="C463" s="17" t="s">
        <v>1918</v>
      </c>
      <c r="D463" s="18" t="s">
        <v>271</v>
      </c>
      <c r="E463" s="6" t="s">
        <v>850</v>
      </c>
      <c r="F463" s="6"/>
      <c r="G463" s="6" t="s">
        <v>1230</v>
      </c>
      <c r="H463" s="6" t="s">
        <v>46</v>
      </c>
      <c r="I463" s="7">
        <v>73914.789999999994</v>
      </c>
      <c r="J463" s="7">
        <v>185</v>
      </c>
      <c r="K463" s="7">
        <v>0</v>
      </c>
      <c r="L463" s="7">
        <v>569.98000000000002</v>
      </c>
      <c r="M463" s="8">
        <v>0.00020000000000000001</v>
      </c>
      <c r="N463" s="8">
        <v>0.0014</v>
      </c>
      <c r="O463" s="8">
        <v>0.00029999999999999997</v>
      </c>
      <c r="P463" s="52"/>
    </row>
    <row r="464" spans="1:16" ht="12.75">
      <c r="A464" s="52"/>
      <c r="B464" s="6" t="s">
        <v>1919</v>
      </c>
      <c r="C464" s="17" t="s">
        <v>1920</v>
      </c>
      <c r="D464" s="18" t="s">
        <v>1023</v>
      </c>
      <c r="E464" s="6" t="s">
        <v>850</v>
      </c>
      <c r="F464" s="6"/>
      <c r="G464" s="6" t="s">
        <v>901</v>
      </c>
      <c r="H464" s="6" t="s">
        <v>100</v>
      </c>
      <c r="I464" s="7">
        <v>0.01</v>
      </c>
      <c r="J464" s="7">
        <v>10650000</v>
      </c>
      <c r="K464" s="7">
        <v>0</v>
      </c>
      <c r="L464" s="7">
        <v>1.47</v>
      </c>
      <c r="M464" s="8">
        <v>0</v>
      </c>
      <c r="N464" s="8">
        <v>0</v>
      </c>
      <c r="O464" s="8">
        <v>0</v>
      </c>
      <c r="P464" s="52"/>
    </row>
    <row r="465" spans="1:16" ht="12.75">
      <c r="A465" s="52"/>
      <c r="B465" s="6" t="s">
        <v>1921</v>
      </c>
      <c r="C465" s="17" t="s">
        <v>1922</v>
      </c>
      <c r="D465" s="18" t="s">
        <v>1029</v>
      </c>
      <c r="E465" s="6" t="s">
        <v>850</v>
      </c>
      <c r="F465" s="6"/>
      <c r="G465" s="6" t="s">
        <v>901</v>
      </c>
      <c r="H465" s="6" t="s">
        <v>100</v>
      </c>
      <c r="I465" s="7">
        <v>8.1600000000000001</v>
      </c>
      <c r="J465" s="7">
        <v>15560</v>
      </c>
      <c r="K465" s="7">
        <v>0</v>
      </c>
      <c r="L465" s="7">
        <v>1.27</v>
      </c>
      <c r="M465" s="8">
        <v>0</v>
      </c>
      <c r="N465" s="8">
        <v>0</v>
      </c>
      <c r="O465" s="8">
        <v>0</v>
      </c>
      <c r="P465" s="52"/>
    </row>
    <row r="466" spans="1:16" ht="12.75">
      <c r="A466" s="52"/>
      <c r="B466" s="6" t="s">
        <v>1923</v>
      </c>
      <c r="C466" s="17" t="s">
        <v>1924</v>
      </c>
      <c r="D466" s="18" t="s">
        <v>1769</v>
      </c>
      <c r="E466" s="6" t="s">
        <v>850</v>
      </c>
      <c r="F466" s="6"/>
      <c r="G466" s="6" t="s">
        <v>901</v>
      </c>
      <c r="H466" s="6" t="s">
        <v>71</v>
      </c>
      <c r="I466" s="7">
        <v>1645.05</v>
      </c>
      <c r="J466" s="7">
        <v>37420</v>
      </c>
      <c r="K466" s="7">
        <v>0</v>
      </c>
      <c r="L466" s="7">
        <v>249.68000000000001</v>
      </c>
      <c r="M466" s="8">
        <v>1.6999999999999999E-07</v>
      </c>
      <c r="N466" s="8">
        <v>0.00059999999999999995</v>
      </c>
      <c r="O466" s="8">
        <v>0.00020000000000000001</v>
      </c>
      <c r="P466" s="52"/>
    </row>
    <row r="467" spans="1:16" ht="12.75">
      <c r="A467" s="52"/>
      <c r="B467" s="6" t="s">
        <v>1923</v>
      </c>
      <c r="C467" s="17" t="s">
        <v>1924</v>
      </c>
      <c r="D467" s="18" t="s">
        <v>1029</v>
      </c>
      <c r="E467" s="6" t="s">
        <v>850</v>
      </c>
      <c r="F467" s="6"/>
      <c r="G467" s="6" t="s">
        <v>901</v>
      </c>
      <c r="H467" s="6" t="s">
        <v>100</v>
      </c>
      <c r="I467" s="7">
        <v>67.790000000000006</v>
      </c>
      <c r="J467" s="7">
        <v>37420</v>
      </c>
      <c r="K467" s="7">
        <v>0</v>
      </c>
      <c r="L467" s="7">
        <v>25.370000000000001</v>
      </c>
      <c r="M467" s="8">
        <v>1E-08</v>
      </c>
      <c r="N467" s="8">
        <v>0.00010000000000000001</v>
      </c>
      <c r="O467" s="8">
        <v>0</v>
      </c>
      <c r="P467" s="52"/>
    </row>
    <row r="468" spans="1:16" ht="12.75">
      <c r="A468" s="52"/>
      <c r="B468" s="6" t="s">
        <v>1925</v>
      </c>
      <c r="C468" s="17" t="s">
        <v>1926</v>
      </c>
      <c r="D468" s="18" t="s">
        <v>260</v>
      </c>
      <c r="E468" s="6" t="s">
        <v>850</v>
      </c>
      <c r="F468" s="6"/>
      <c r="G468" s="6" t="s">
        <v>901</v>
      </c>
      <c r="H468" s="6" t="s">
        <v>44</v>
      </c>
      <c r="I468" s="7">
        <v>4258.7200000000003</v>
      </c>
      <c r="J468" s="7">
        <v>13716</v>
      </c>
      <c r="K468" s="7">
        <v>0</v>
      </c>
      <c r="L468" s="7">
        <v>1855.1800000000001</v>
      </c>
      <c r="M468" s="8">
        <v>2.34E-06</v>
      </c>
      <c r="N468" s="8">
        <v>0.0044999999999999997</v>
      </c>
      <c r="O468" s="8">
        <v>0.0011000000000000001</v>
      </c>
      <c r="P468" s="52"/>
    </row>
    <row r="469" spans="1:16" ht="12.75">
      <c r="A469" s="52"/>
      <c r="B469" s="6" t="s">
        <v>1925</v>
      </c>
      <c r="C469" s="17" t="s">
        <v>1926</v>
      </c>
      <c r="D469" s="18" t="s">
        <v>260</v>
      </c>
      <c r="E469" s="6" t="s">
        <v>850</v>
      </c>
      <c r="F469" s="6"/>
      <c r="G469" s="6" t="s">
        <v>901</v>
      </c>
      <c r="H469" s="6" t="s">
        <v>44</v>
      </c>
      <c r="I469" s="7">
        <v>95.340000000000003</v>
      </c>
      <c r="J469" s="7">
        <v>13716</v>
      </c>
      <c r="K469" s="7">
        <v>0</v>
      </c>
      <c r="L469" s="7">
        <v>41.530000000000001</v>
      </c>
      <c r="M469" s="8">
        <v>4.9999999999999998E-08</v>
      </c>
      <c r="N469" s="8">
        <v>0.00010000000000000001</v>
      </c>
      <c r="O469" s="8">
        <v>0</v>
      </c>
      <c r="P469" s="52"/>
    </row>
    <row r="470" spans="1:16" ht="12.75">
      <c r="A470" s="52"/>
      <c r="B470" s="6" t="s">
        <v>1927</v>
      </c>
      <c r="C470" s="17" t="s">
        <v>1928</v>
      </c>
      <c r="D470" s="18" t="s">
        <v>260</v>
      </c>
      <c r="E470" s="6" t="s">
        <v>850</v>
      </c>
      <c r="F470" s="6"/>
      <c r="G470" s="6" t="s">
        <v>901</v>
      </c>
      <c r="H470" s="6" t="s">
        <v>44</v>
      </c>
      <c r="I470" s="7">
        <v>8.5</v>
      </c>
      <c r="J470" s="7">
        <v>22236</v>
      </c>
      <c r="K470" s="7">
        <v>0</v>
      </c>
      <c r="L470" s="7">
        <v>6</v>
      </c>
      <c r="M470" s="8">
        <v>0</v>
      </c>
      <c r="N470" s="8">
        <v>0</v>
      </c>
      <c r="O470" s="8">
        <v>0</v>
      </c>
      <c r="P470" s="52"/>
    </row>
    <row r="471" spans="1:16" ht="12.75">
      <c r="A471" s="52"/>
      <c r="B471" s="6" t="s">
        <v>1929</v>
      </c>
      <c r="C471" s="17" t="s">
        <v>1930</v>
      </c>
      <c r="D471" s="18" t="s">
        <v>260</v>
      </c>
      <c r="E471" s="6" t="s">
        <v>850</v>
      </c>
      <c r="F471" s="6"/>
      <c r="G471" s="6" t="s">
        <v>901</v>
      </c>
      <c r="H471" s="6" t="s">
        <v>44</v>
      </c>
      <c r="I471" s="7">
        <v>14.119999999999999</v>
      </c>
      <c r="J471" s="7">
        <v>279299</v>
      </c>
      <c r="K471" s="7">
        <v>0</v>
      </c>
      <c r="L471" s="7">
        <v>125.29000000000001</v>
      </c>
      <c r="M471" s="8">
        <v>4.0000000000000001E-08</v>
      </c>
      <c r="N471" s="8">
        <v>0.00029999999999999997</v>
      </c>
      <c r="O471" s="8">
        <v>0.00010000000000000001</v>
      </c>
      <c r="P471" s="52"/>
    </row>
    <row r="472" spans="1:16" ht="12.75">
      <c r="A472" s="52"/>
      <c r="B472" s="6" t="s">
        <v>1931</v>
      </c>
      <c r="C472" s="17" t="s">
        <v>1932</v>
      </c>
      <c r="D472" s="18" t="s">
        <v>260</v>
      </c>
      <c r="E472" s="6" t="s">
        <v>850</v>
      </c>
      <c r="F472" s="6"/>
      <c r="G472" s="6" t="s">
        <v>901</v>
      </c>
      <c r="H472" s="6" t="s">
        <v>44</v>
      </c>
      <c r="I472" s="7">
        <v>159.55000000000001</v>
      </c>
      <c r="J472" s="7">
        <v>278135</v>
      </c>
      <c r="K472" s="7">
        <v>0</v>
      </c>
      <c r="L472" s="7">
        <v>1409.4300000000001</v>
      </c>
      <c r="M472" s="8">
        <v>5.3000000000000001E-07</v>
      </c>
      <c r="N472" s="8">
        <v>0.0033999999999999998</v>
      </c>
      <c r="O472" s="8">
        <v>0.00089999999999999998</v>
      </c>
      <c r="P472" s="52"/>
    </row>
    <row r="473" spans="1:16" ht="12.75">
      <c r="A473" s="52"/>
      <c r="B473" s="6" t="s">
        <v>1933</v>
      </c>
      <c r="C473" s="17" t="s">
        <v>1934</v>
      </c>
      <c r="D473" s="18" t="s">
        <v>260</v>
      </c>
      <c r="E473" s="6" t="s">
        <v>850</v>
      </c>
      <c r="F473" s="6"/>
      <c r="G473" s="6" t="s">
        <v>901</v>
      </c>
      <c r="H473" s="6" t="s">
        <v>44</v>
      </c>
      <c r="I473" s="7">
        <v>18.960000000000001</v>
      </c>
      <c r="J473" s="7">
        <v>11764</v>
      </c>
      <c r="K473" s="7">
        <v>0</v>
      </c>
      <c r="L473" s="7">
        <v>7.0800000000000001</v>
      </c>
      <c r="M473" s="8">
        <v>8.0000000000000002E-08</v>
      </c>
      <c r="N473" s="8">
        <v>0</v>
      </c>
      <c r="O473" s="8">
        <v>0</v>
      </c>
      <c r="P473" s="52"/>
    </row>
    <row r="474" spans="1:16" ht="12.75">
      <c r="A474" s="52"/>
      <c r="B474" s="6" t="s">
        <v>1935</v>
      </c>
      <c r="C474" s="17" t="s">
        <v>1936</v>
      </c>
      <c r="D474" s="18" t="s">
        <v>254</v>
      </c>
      <c r="E474" s="6" t="s">
        <v>850</v>
      </c>
      <c r="F474" s="6"/>
      <c r="G474" s="6" t="s">
        <v>901</v>
      </c>
      <c r="H474" s="6" t="s">
        <v>49</v>
      </c>
      <c r="I474" s="7">
        <v>11602.01</v>
      </c>
      <c r="J474" s="7">
        <v>4858</v>
      </c>
      <c r="K474" s="7">
        <v>0</v>
      </c>
      <c r="L474" s="7">
        <v>1985.99</v>
      </c>
      <c r="M474" s="8">
        <v>5.5899999999999998E-06</v>
      </c>
      <c r="N474" s="8">
        <v>0.0047999999999999996</v>
      </c>
      <c r="O474" s="8">
        <v>0.0011999999999999999</v>
      </c>
      <c r="P474" s="52"/>
    </row>
    <row r="475" spans="1:16" ht="12.75">
      <c r="A475" s="52"/>
      <c r="B475" s="6" t="s">
        <v>1937</v>
      </c>
      <c r="C475" s="17" t="s">
        <v>1938</v>
      </c>
      <c r="D475" s="18" t="s">
        <v>260</v>
      </c>
      <c r="E475" s="6" t="s">
        <v>850</v>
      </c>
      <c r="F475" s="6"/>
      <c r="G475" s="6" t="s">
        <v>901</v>
      </c>
      <c r="H475" s="6" t="s">
        <v>44</v>
      </c>
      <c r="I475" s="7">
        <v>8053.8599999999997</v>
      </c>
      <c r="J475" s="7">
        <v>10271</v>
      </c>
      <c r="K475" s="7">
        <v>0</v>
      </c>
      <c r="L475" s="7">
        <v>2627.2199999999998</v>
      </c>
      <c r="M475" s="8">
        <v>6.3899999999999998E-06</v>
      </c>
      <c r="N475" s="8">
        <v>0.0064000000000000003</v>
      </c>
      <c r="O475" s="8">
        <v>0.0016000000000000001</v>
      </c>
      <c r="P475" s="52"/>
    </row>
    <row r="476" spans="1:16" ht="12.75">
      <c r="A476" s="52"/>
      <c r="B476" s="6" t="s">
        <v>1939</v>
      </c>
      <c r="C476" s="17" t="s">
        <v>1940</v>
      </c>
      <c r="D476" s="18" t="s">
        <v>1029</v>
      </c>
      <c r="E476" s="6" t="s">
        <v>850</v>
      </c>
      <c r="F476" s="6"/>
      <c r="G476" s="6" t="s">
        <v>1004</v>
      </c>
      <c r="H476" s="6" t="s">
        <v>100</v>
      </c>
      <c r="I476" s="7">
        <v>7.5300000000000002</v>
      </c>
      <c r="J476" s="7">
        <v>9840</v>
      </c>
      <c r="K476" s="7">
        <v>0</v>
      </c>
      <c r="L476" s="7">
        <v>0.73999999999999999</v>
      </c>
      <c r="M476" s="8">
        <v>0</v>
      </c>
      <c r="N476" s="8">
        <v>0</v>
      </c>
      <c r="O476" s="8">
        <v>0</v>
      </c>
      <c r="P476" s="52"/>
    </row>
    <row r="477" spans="1:16" ht="12.75">
      <c r="A477" s="52"/>
      <c r="B477" s="6" t="s">
        <v>1941</v>
      </c>
      <c r="C477" s="17" t="s">
        <v>1942</v>
      </c>
      <c r="D477" s="18" t="s">
        <v>1769</v>
      </c>
      <c r="E477" s="6" t="s">
        <v>850</v>
      </c>
      <c r="F477" s="6"/>
      <c r="G477" s="6" t="s">
        <v>1004</v>
      </c>
      <c r="H477" s="6" t="s">
        <v>100</v>
      </c>
      <c r="I477" s="7">
        <v>25.16</v>
      </c>
      <c r="J477" s="7">
        <v>4000</v>
      </c>
      <c r="K477" s="7">
        <v>0</v>
      </c>
      <c r="L477" s="7">
        <v>1.01</v>
      </c>
      <c r="M477" s="8">
        <v>4.0000000000000001E-08</v>
      </c>
      <c r="N477" s="8">
        <v>0</v>
      </c>
      <c r="O477" s="8">
        <v>0</v>
      </c>
      <c r="P477" s="52"/>
    </row>
    <row r="478" spans="1:16" ht="12.75">
      <c r="A478" s="52"/>
      <c r="B478" s="6" t="s">
        <v>1943</v>
      </c>
      <c r="C478" s="17" t="s">
        <v>1944</v>
      </c>
      <c r="D478" s="18" t="s">
        <v>1029</v>
      </c>
      <c r="E478" s="6" t="s">
        <v>850</v>
      </c>
      <c r="F478" s="6"/>
      <c r="G478" s="6" t="s">
        <v>1004</v>
      </c>
      <c r="H478" s="6" t="s">
        <v>100</v>
      </c>
      <c r="I478" s="7">
        <v>82.540000000000006</v>
      </c>
      <c r="J478" s="7">
        <v>4810</v>
      </c>
      <c r="K478" s="7">
        <v>0</v>
      </c>
      <c r="L478" s="7">
        <v>3.9700000000000002</v>
      </c>
      <c r="M478" s="8">
        <v>2.9999999999999997E-08</v>
      </c>
      <c r="N478" s="8">
        <v>0</v>
      </c>
      <c r="O478" s="8">
        <v>0</v>
      </c>
      <c r="P478" s="52"/>
    </row>
    <row r="479" spans="1:16" ht="12.75">
      <c r="A479" s="52"/>
      <c r="B479" s="6" t="s">
        <v>1945</v>
      </c>
      <c r="C479" s="17" t="s">
        <v>1914</v>
      </c>
      <c r="D479" s="18" t="s">
        <v>1029</v>
      </c>
      <c r="E479" s="6" t="s">
        <v>850</v>
      </c>
      <c r="F479" s="6"/>
      <c r="G479" s="6" t="s">
        <v>1004</v>
      </c>
      <c r="H479" s="6" t="s">
        <v>100</v>
      </c>
      <c r="I479" s="7">
        <v>9.0999999999999996</v>
      </c>
      <c r="J479" s="7">
        <v>23400</v>
      </c>
      <c r="K479" s="7">
        <v>0</v>
      </c>
      <c r="L479" s="7">
        <v>2.1299999999999999</v>
      </c>
      <c r="M479" s="8">
        <v>0</v>
      </c>
      <c r="N479" s="8">
        <v>0</v>
      </c>
      <c r="O479" s="8">
        <v>0</v>
      </c>
      <c r="P479" s="52"/>
    </row>
    <row r="480" spans="1:16" ht="12.75">
      <c r="A480" s="52"/>
      <c r="B480" s="6" t="s">
        <v>1946</v>
      </c>
      <c r="C480" s="17" t="s">
        <v>1947</v>
      </c>
      <c r="D480" s="18" t="s">
        <v>1029</v>
      </c>
      <c r="E480" s="6" t="s">
        <v>850</v>
      </c>
      <c r="F480" s="6"/>
      <c r="G480" s="6" t="s">
        <v>1004</v>
      </c>
      <c r="H480" s="6" t="s">
        <v>100</v>
      </c>
      <c r="I480" s="7">
        <v>60.259999999999998</v>
      </c>
      <c r="J480" s="7">
        <v>11210</v>
      </c>
      <c r="K480" s="7">
        <v>0</v>
      </c>
      <c r="L480" s="7">
        <v>6.75</v>
      </c>
      <c r="M480" s="8">
        <v>0</v>
      </c>
      <c r="N480" s="8">
        <v>0</v>
      </c>
      <c r="O480" s="8">
        <v>0</v>
      </c>
      <c r="P480" s="52"/>
    </row>
    <row r="481" spans="1:16" ht="12.75">
      <c r="A481" s="52"/>
      <c r="B481" s="6" t="s">
        <v>1948</v>
      </c>
      <c r="C481" s="17" t="s">
        <v>1949</v>
      </c>
      <c r="D481" s="18" t="s">
        <v>249</v>
      </c>
      <c r="E481" s="6" t="s">
        <v>850</v>
      </c>
      <c r="F481" s="6"/>
      <c r="G481" s="6" t="s">
        <v>1004</v>
      </c>
      <c r="H481" s="6" t="s">
        <v>49</v>
      </c>
      <c r="I481" s="7">
        <v>137.13999999999999</v>
      </c>
      <c r="J481" s="7">
        <v>1023</v>
      </c>
      <c r="K481" s="7">
        <v>0</v>
      </c>
      <c r="L481" s="7">
        <v>4.9400000000000004</v>
      </c>
      <c r="M481" s="8">
        <v>6.4000000000000001E-07</v>
      </c>
      <c r="N481" s="8">
        <v>0</v>
      </c>
      <c r="O481" s="8">
        <v>0</v>
      </c>
      <c r="P481" s="52"/>
    </row>
    <row r="482" spans="1:16" ht="12.75">
      <c r="A482" s="52"/>
      <c r="B482" s="6" t="s">
        <v>1950</v>
      </c>
      <c r="C482" s="17" t="s">
        <v>1951</v>
      </c>
      <c r="D482" s="18" t="s">
        <v>260</v>
      </c>
      <c r="E482" s="6" t="s">
        <v>850</v>
      </c>
      <c r="F482" s="6"/>
      <c r="G482" s="6" t="s">
        <v>1004</v>
      </c>
      <c r="H482" s="6" t="s">
        <v>44</v>
      </c>
      <c r="I482" s="7">
        <v>306.62</v>
      </c>
      <c r="J482" s="7">
        <v>325995</v>
      </c>
      <c r="K482" s="7">
        <v>0</v>
      </c>
      <c r="L482" s="7">
        <v>3174.6100000000001</v>
      </c>
      <c r="M482" s="8">
        <v>5.9999999999999997E-07</v>
      </c>
      <c r="N482" s="8">
        <v>0.0077000000000000002</v>
      </c>
      <c r="O482" s="8">
        <v>0.0019</v>
      </c>
      <c r="P482" s="52"/>
    </row>
    <row r="483" spans="1:16" ht="12.75">
      <c r="A483" s="52"/>
      <c r="B483" s="6" t="s">
        <v>1950</v>
      </c>
      <c r="C483" s="17" t="s">
        <v>1951</v>
      </c>
      <c r="D483" s="18" t="s">
        <v>260</v>
      </c>
      <c r="E483" s="6" t="s">
        <v>850</v>
      </c>
      <c r="F483" s="6"/>
      <c r="G483" s="6" t="s">
        <v>1004</v>
      </c>
      <c r="H483" s="6" t="s">
        <v>44</v>
      </c>
      <c r="I483" s="7">
        <v>13.01</v>
      </c>
      <c r="J483" s="7">
        <v>325995</v>
      </c>
      <c r="K483" s="7">
        <v>0</v>
      </c>
      <c r="L483" s="7">
        <v>134.75</v>
      </c>
      <c r="M483" s="8">
        <v>2.9999999999999997E-08</v>
      </c>
      <c r="N483" s="8">
        <v>0.00029999999999999997</v>
      </c>
      <c r="O483" s="8">
        <v>0.00010000000000000001</v>
      </c>
      <c r="P483" s="52"/>
    </row>
    <row r="484" spans="1:16" ht="12.75">
      <c r="A484" s="52"/>
      <c r="B484" s="6" t="s">
        <v>1952</v>
      </c>
      <c r="C484" s="17" t="s">
        <v>1953</v>
      </c>
      <c r="D484" s="18" t="s">
        <v>260</v>
      </c>
      <c r="E484" s="6" t="s">
        <v>850</v>
      </c>
      <c r="F484" s="6"/>
      <c r="G484" s="6" t="s">
        <v>1004</v>
      </c>
      <c r="H484" s="6" t="s">
        <v>44</v>
      </c>
      <c r="I484" s="7">
        <v>41.719999999999999</v>
      </c>
      <c r="J484" s="7">
        <v>10880</v>
      </c>
      <c r="K484" s="7">
        <v>0</v>
      </c>
      <c r="L484" s="7">
        <v>14.42</v>
      </c>
      <c r="M484" s="8">
        <v>2E-08</v>
      </c>
      <c r="N484" s="8">
        <v>0</v>
      </c>
      <c r="O484" s="8">
        <v>0</v>
      </c>
      <c r="P484" s="52"/>
    </row>
    <row r="485" spans="1:16" ht="12.75">
      <c r="A485" s="52"/>
      <c r="B485" s="6" t="s">
        <v>1954</v>
      </c>
      <c r="C485" s="17" t="s">
        <v>1955</v>
      </c>
      <c r="D485" s="18" t="s">
        <v>260</v>
      </c>
      <c r="E485" s="6" t="s">
        <v>850</v>
      </c>
      <c r="F485" s="6"/>
      <c r="G485" s="6" t="s">
        <v>1004</v>
      </c>
      <c r="H485" s="6" t="s">
        <v>44</v>
      </c>
      <c r="I485" s="7">
        <v>26.52</v>
      </c>
      <c r="J485" s="7">
        <v>57585</v>
      </c>
      <c r="K485" s="7">
        <v>0</v>
      </c>
      <c r="L485" s="7">
        <v>48.509999999999998</v>
      </c>
      <c r="M485" s="8">
        <v>5.9999999999999995E-08</v>
      </c>
      <c r="N485" s="8">
        <v>0.00010000000000000001</v>
      </c>
      <c r="O485" s="8">
        <v>0</v>
      </c>
      <c r="P485" s="52"/>
    </row>
    <row r="486" spans="1:16" ht="12.75">
      <c r="A486" s="52"/>
      <c r="B486" s="6" t="s">
        <v>1956</v>
      </c>
      <c r="C486" s="17" t="s">
        <v>1957</v>
      </c>
      <c r="D486" s="18" t="s">
        <v>260</v>
      </c>
      <c r="E486" s="6" t="s">
        <v>850</v>
      </c>
      <c r="F486" s="6"/>
      <c r="G486" s="6" t="s">
        <v>1004</v>
      </c>
      <c r="H486" s="6" t="s">
        <v>44</v>
      </c>
      <c r="I486" s="7">
        <v>8147.4300000000003</v>
      </c>
      <c r="J486" s="7">
        <v>1662</v>
      </c>
      <c r="K486" s="7">
        <v>0</v>
      </c>
      <c r="L486" s="7">
        <v>430.06</v>
      </c>
      <c r="M486" s="8">
        <v>3.4919999999999998E-05</v>
      </c>
      <c r="N486" s="8">
        <v>0.001</v>
      </c>
      <c r="O486" s="8">
        <v>0.00029999999999999997</v>
      </c>
      <c r="P486" s="52"/>
    </row>
    <row r="487" spans="1:16" ht="12.75">
      <c r="A487" s="52"/>
      <c r="B487" s="6" t="s">
        <v>1958</v>
      </c>
      <c r="C487" s="17" t="s">
        <v>1957</v>
      </c>
      <c r="D487" s="18" t="s">
        <v>260</v>
      </c>
      <c r="E487" s="6" t="s">
        <v>850</v>
      </c>
      <c r="F487" s="6"/>
      <c r="G487" s="6" t="s">
        <v>1004</v>
      </c>
      <c r="H487" s="6" t="s">
        <v>44</v>
      </c>
      <c r="I487" s="7">
        <v>12.01</v>
      </c>
      <c r="J487" s="7">
        <v>166200</v>
      </c>
      <c r="K487" s="7">
        <v>0</v>
      </c>
      <c r="L487" s="7">
        <v>63.390000000000001</v>
      </c>
      <c r="M487" s="8">
        <v>4.9999999999999998E-08</v>
      </c>
      <c r="N487" s="8">
        <v>0.00020000000000000001</v>
      </c>
      <c r="O487" s="8">
        <v>0</v>
      </c>
      <c r="P487" s="52"/>
    </row>
    <row r="488" spans="1:16" ht="12.75">
      <c r="A488" s="52"/>
      <c r="B488" s="6" t="s">
        <v>1959</v>
      </c>
      <c r="C488" s="17" t="s">
        <v>1960</v>
      </c>
      <c r="D488" s="18" t="s">
        <v>260</v>
      </c>
      <c r="E488" s="6" t="s">
        <v>850</v>
      </c>
      <c r="F488" s="6"/>
      <c r="G488" s="6" t="s">
        <v>1004</v>
      </c>
      <c r="H488" s="6" t="s">
        <v>44</v>
      </c>
      <c r="I488" s="7">
        <v>39.590000000000003</v>
      </c>
      <c r="J488" s="7">
        <v>29933</v>
      </c>
      <c r="K488" s="7">
        <v>0</v>
      </c>
      <c r="L488" s="7">
        <v>37.640000000000001</v>
      </c>
      <c r="M488" s="8">
        <v>4.0000000000000001E-08</v>
      </c>
      <c r="N488" s="8">
        <v>0.00010000000000000001</v>
      </c>
      <c r="O488" s="8">
        <v>0</v>
      </c>
      <c r="P488" s="52"/>
    </row>
    <row r="489" spans="1:16" ht="12.75">
      <c r="A489" s="52"/>
      <c r="B489" s="6" t="s">
        <v>1961</v>
      </c>
      <c r="C489" s="17" t="s">
        <v>1962</v>
      </c>
      <c r="D489" s="18" t="s">
        <v>254</v>
      </c>
      <c r="E489" s="6" t="s">
        <v>850</v>
      </c>
      <c r="F489" s="6"/>
      <c r="G489" s="6" t="s">
        <v>1004</v>
      </c>
      <c r="H489" s="6" t="s">
        <v>49</v>
      </c>
      <c r="I489" s="7">
        <v>18.350000000000001</v>
      </c>
      <c r="J489" s="7">
        <v>64940</v>
      </c>
      <c r="K489" s="7">
        <v>0</v>
      </c>
      <c r="L489" s="7">
        <v>42</v>
      </c>
      <c r="M489" s="8">
        <v>4.0000000000000001E-08</v>
      </c>
      <c r="N489" s="8">
        <v>0.00010000000000000001</v>
      </c>
      <c r="O489" s="8">
        <v>0</v>
      </c>
      <c r="P489" s="52"/>
    </row>
    <row r="490" spans="1:16" ht="12.75">
      <c r="A490" s="52"/>
      <c r="B490" s="6" t="s">
        <v>1963</v>
      </c>
      <c r="C490" s="17">
        <v>706826380</v>
      </c>
      <c r="D490" s="18" t="s">
        <v>260</v>
      </c>
      <c r="E490" s="6" t="s">
        <v>850</v>
      </c>
      <c r="F490" s="6"/>
      <c r="G490" s="6" t="s">
        <v>1004</v>
      </c>
      <c r="H490" s="6" t="s">
        <v>44</v>
      </c>
      <c r="I490" s="7">
        <v>12541.09</v>
      </c>
      <c r="J490" s="7">
        <v>509</v>
      </c>
      <c r="K490" s="7">
        <v>0</v>
      </c>
      <c r="L490" s="7">
        <v>202.74000000000001</v>
      </c>
      <c r="M490" s="8">
        <v>0.00029999999999999997</v>
      </c>
      <c r="N490" s="8">
        <v>0.00050000000000000001</v>
      </c>
      <c r="O490" s="8">
        <v>0.00010000000000000001</v>
      </c>
      <c r="P490" s="52"/>
    </row>
    <row r="491" spans="1:16" ht="12.75">
      <c r="A491" s="52"/>
      <c r="B491" s="6" t="s">
        <v>1964</v>
      </c>
      <c r="C491" s="17" t="s">
        <v>1965</v>
      </c>
      <c r="D491" s="18" t="s">
        <v>260</v>
      </c>
      <c r="E491" s="6" t="s">
        <v>850</v>
      </c>
      <c r="F491" s="6"/>
      <c r="G491" s="6" t="s">
        <v>1004</v>
      </c>
      <c r="H491" s="6" t="s">
        <v>44</v>
      </c>
      <c r="I491" s="7">
        <v>58.689999999999998</v>
      </c>
      <c r="J491" s="7">
        <v>9097</v>
      </c>
      <c r="K491" s="7">
        <v>0</v>
      </c>
      <c r="L491" s="7">
        <v>16.960000000000001</v>
      </c>
      <c r="M491" s="8">
        <v>4.9999999999999998E-08</v>
      </c>
      <c r="N491" s="8">
        <v>0</v>
      </c>
      <c r="O491" s="8">
        <v>0</v>
      </c>
      <c r="P491" s="52"/>
    </row>
    <row r="492" spans="1:16" ht="12.75">
      <c r="A492" s="52"/>
      <c r="B492" s="6" t="s">
        <v>1966</v>
      </c>
      <c r="C492" s="17" t="s">
        <v>1967</v>
      </c>
      <c r="D492" s="18" t="s">
        <v>260</v>
      </c>
      <c r="E492" s="6" t="s">
        <v>850</v>
      </c>
      <c r="F492" s="6"/>
      <c r="G492" s="6" t="s">
        <v>1004</v>
      </c>
      <c r="H492" s="6" t="s">
        <v>44</v>
      </c>
      <c r="I492" s="7">
        <v>110.83</v>
      </c>
      <c r="J492" s="7">
        <v>6058</v>
      </c>
      <c r="K492" s="7">
        <v>0</v>
      </c>
      <c r="L492" s="7">
        <v>21.32</v>
      </c>
      <c r="M492" s="8">
        <v>8.9999999999999999E-08</v>
      </c>
      <c r="N492" s="8">
        <v>0.00010000000000000001</v>
      </c>
      <c r="O492" s="8">
        <v>0</v>
      </c>
      <c r="P492" s="52"/>
    </row>
    <row r="493" spans="1:16" ht="12.75">
      <c r="A493" s="52"/>
      <c r="B493" s="6" t="s">
        <v>1968</v>
      </c>
      <c r="C493" s="17" t="s">
        <v>1969</v>
      </c>
      <c r="D493" s="18" t="s">
        <v>260</v>
      </c>
      <c r="E493" s="6" t="s">
        <v>850</v>
      </c>
      <c r="F493" s="6"/>
      <c r="G493" s="6" t="s">
        <v>1004</v>
      </c>
      <c r="H493" s="6" t="s">
        <v>44</v>
      </c>
      <c r="I493" s="7">
        <v>9944.0400000000009</v>
      </c>
      <c r="J493" s="7">
        <v>3568</v>
      </c>
      <c r="K493" s="7">
        <v>0</v>
      </c>
      <c r="L493" s="7">
        <v>1126.8599999999999</v>
      </c>
      <c r="M493" s="8">
        <v>5.0900000000000004E-06</v>
      </c>
      <c r="N493" s="8">
        <v>0.0027000000000000001</v>
      </c>
      <c r="O493" s="8">
        <v>0.00069999999999999999</v>
      </c>
      <c r="P493" s="52"/>
    </row>
    <row r="494" spans="1:16" ht="12.75">
      <c r="A494" s="52"/>
      <c r="B494" s="6" t="s">
        <v>1970</v>
      </c>
      <c r="C494" s="17" t="s">
        <v>1971</v>
      </c>
      <c r="D494" s="18" t="s">
        <v>260</v>
      </c>
      <c r="E494" s="6" t="s">
        <v>850</v>
      </c>
      <c r="F494" s="6"/>
      <c r="G494" s="6" t="s">
        <v>1004</v>
      </c>
      <c r="H494" s="6" t="s">
        <v>44</v>
      </c>
      <c r="I494" s="7">
        <v>6834.0600000000004</v>
      </c>
      <c r="J494" s="7">
        <v>14892</v>
      </c>
      <c r="K494" s="7">
        <v>8.5099999999999998</v>
      </c>
      <c r="L494" s="7">
        <v>3240.8099999999999</v>
      </c>
      <c r="M494" s="8">
        <v>2.48E-06</v>
      </c>
      <c r="N494" s="8">
        <v>0.0079000000000000008</v>
      </c>
      <c r="O494" s="8">
        <v>0.002</v>
      </c>
      <c r="P494" s="52"/>
    </row>
    <row r="495" spans="1:16" ht="12.75">
      <c r="A495" s="52"/>
      <c r="B495" s="6" t="s">
        <v>1970</v>
      </c>
      <c r="C495" s="17" t="s">
        <v>1971</v>
      </c>
      <c r="D495" s="18" t="s">
        <v>260</v>
      </c>
      <c r="E495" s="6" t="s">
        <v>850</v>
      </c>
      <c r="F495" s="6"/>
      <c r="G495" s="6" t="s">
        <v>1004</v>
      </c>
      <c r="H495" s="6" t="s">
        <v>44</v>
      </c>
      <c r="I495" s="7">
        <v>49.280000000000001</v>
      </c>
      <c r="J495" s="7">
        <v>14892</v>
      </c>
      <c r="K495" s="7">
        <v>0.16</v>
      </c>
      <c r="L495" s="7">
        <v>23.469999999999999</v>
      </c>
      <c r="M495" s="8">
        <v>2E-08</v>
      </c>
      <c r="N495" s="8">
        <v>0.00010000000000000001</v>
      </c>
      <c r="O495" s="8">
        <v>0</v>
      </c>
      <c r="P495" s="52"/>
    </row>
    <row r="496" spans="1:16" ht="12.75">
      <c r="A496" s="52"/>
      <c r="B496" s="6" t="s">
        <v>1972</v>
      </c>
      <c r="C496" s="17" t="s">
        <v>1973</v>
      </c>
      <c r="D496" s="18" t="s">
        <v>1029</v>
      </c>
      <c r="E496" s="6" t="s">
        <v>850</v>
      </c>
      <c r="F496" s="6"/>
      <c r="G496" s="6" t="s">
        <v>963</v>
      </c>
      <c r="H496" s="6" t="s">
        <v>100</v>
      </c>
      <c r="I496" s="7">
        <v>37.659999999999997</v>
      </c>
      <c r="J496" s="7">
        <v>724</v>
      </c>
      <c r="K496" s="7">
        <v>0</v>
      </c>
      <c r="L496" s="7">
        <v>0.27000000000000002</v>
      </c>
      <c r="M496" s="8">
        <v>0</v>
      </c>
      <c r="N496" s="8">
        <v>0</v>
      </c>
      <c r="O496" s="8">
        <v>0</v>
      </c>
      <c r="P496" s="52"/>
    </row>
    <row r="497" spans="1:16" ht="12.75">
      <c r="A497" s="52"/>
      <c r="B497" s="6" t="s">
        <v>1974</v>
      </c>
      <c r="C497" s="17" t="s">
        <v>1975</v>
      </c>
      <c r="D497" s="18" t="s">
        <v>271</v>
      </c>
      <c r="E497" s="6" t="s">
        <v>850</v>
      </c>
      <c r="F497" s="6"/>
      <c r="G497" s="6" t="s">
        <v>963</v>
      </c>
      <c r="H497" s="6" t="s">
        <v>100</v>
      </c>
      <c r="I497" s="7">
        <v>1365.96</v>
      </c>
      <c r="J497" s="7">
        <v>1650</v>
      </c>
      <c r="K497" s="7">
        <v>0</v>
      </c>
      <c r="L497" s="7">
        <v>22.539999999999999</v>
      </c>
      <c r="M497" s="8">
        <v>7.7000000000000004E-07</v>
      </c>
      <c r="N497" s="8">
        <v>0.00010000000000000001</v>
      </c>
      <c r="O497" s="8">
        <v>0</v>
      </c>
      <c r="P497" s="52"/>
    </row>
    <row r="498" spans="1:16" ht="12.75">
      <c r="A498" s="52"/>
      <c r="B498" s="6" t="s">
        <v>1976</v>
      </c>
      <c r="C498" s="17" t="s">
        <v>1977</v>
      </c>
      <c r="D498" s="18" t="s">
        <v>254</v>
      </c>
      <c r="E498" s="6" t="s">
        <v>850</v>
      </c>
      <c r="F498" s="6"/>
      <c r="G498" s="6" t="s">
        <v>963</v>
      </c>
      <c r="H498" s="6" t="s">
        <v>49</v>
      </c>
      <c r="I498" s="7">
        <v>6.9100000000000001</v>
      </c>
      <c r="J498" s="7">
        <v>2173</v>
      </c>
      <c r="K498" s="7">
        <v>0</v>
      </c>
      <c r="L498" s="7">
        <v>0.53000000000000003</v>
      </c>
      <c r="M498" s="8">
        <v>1E-08</v>
      </c>
      <c r="N498" s="8">
        <v>0</v>
      </c>
      <c r="O498" s="8">
        <v>0</v>
      </c>
      <c r="P498" s="52"/>
    </row>
    <row r="499" spans="1:16" ht="12.75">
      <c r="A499" s="52"/>
      <c r="B499" s="6" t="s">
        <v>1978</v>
      </c>
      <c r="C499" s="17" t="s">
        <v>1979</v>
      </c>
      <c r="D499" s="18" t="s">
        <v>1769</v>
      </c>
      <c r="E499" s="6" t="s">
        <v>850</v>
      </c>
      <c r="F499" s="6"/>
      <c r="G499" s="6" t="s">
        <v>1026</v>
      </c>
      <c r="H499" s="6" t="s">
        <v>100</v>
      </c>
      <c r="I499" s="7">
        <v>32.119999999999997</v>
      </c>
      <c r="J499" s="7">
        <v>8742</v>
      </c>
      <c r="K499" s="7">
        <v>0</v>
      </c>
      <c r="L499" s="7">
        <v>2.8100000000000001</v>
      </c>
      <c r="M499" s="8">
        <v>1E-08</v>
      </c>
      <c r="N499" s="8">
        <v>0</v>
      </c>
      <c r="O499" s="8">
        <v>0</v>
      </c>
      <c r="P499" s="52"/>
    </row>
    <row r="500" spans="1:16" ht="12.75">
      <c r="A500" s="52"/>
      <c r="B500" s="6" t="s">
        <v>1980</v>
      </c>
      <c r="C500" s="17" t="s">
        <v>1981</v>
      </c>
      <c r="D500" s="18" t="s">
        <v>254</v>
      </c>
      <c r="E500" s="6" t="s">
        <v>850</v>
      </c>
      <c r="F500" s="6"/>
      <c r="G500" s="6" t="s">
        <v>1026</v>
      </c>
      <c r="H500" s="6" t="s">
        <v>49</v>
      </c>
      <c r="I500" s="7">
        <v>76.680000000000007</v>
      </c>
      <c r="J500" s="7">
        <v>5003</v>
      </c>
      <c r="K500" s="7">
        <v>0</v>
      </c>
      <c r="L500" s="7">
        <v>13.52</v>
      </c>
      <c r="M500" s="8">
        <v>1.1000000000000001E-07</v>
      </c>
      <c r="N500" s="8">
        <v>0</v>
      </c>
      <c r="O500" s="8">
        <v>0</v>
      </c>
      <c r="P500" s="52"/>
    </row>
    <row r="501" spans="1:16" ht="12.75">
      <c r="A501" s="52"/>
      <c r="B501" s="6" t="s">
        <v>1982</v>
      </c>
      <c r="C501" s="17" t="s">
        <v>1983</v>
      </c>
      <c r="D501" s="18" t="s">
        <v>1162</v>
      </c>
      <c r="E501" s="6" t="s">
        <v>850</v>
      </c>
      <c r="F501" s="6"/>
      <c r="G501" s="6" t="s">
        <v>1026</v>
      </c>
      <c r="H501" s="6" t="s">
        <v>100</v>
      </c>
      <c r="I501" s="7">
        <v>20434.169999999998</v>
      </c>
      <c r="J501" s="7">
        <v>12020</v>
      </c>
      <c r="K501" s="7">
        <v>0</v>
      </c>
      <c r="L501" s="7">
        <v>2456.1900000000001</v>
      </c>
      <c r="M501" s="8">
        <v>7.2599999999999999E-06</v>
      </c>
      <c r="N501" s="8">
        <v>0.0060000000000000001</v>
      </c>
      <c r="O501" s="8">
        <v>0.0015</v>
      </c>
      <c r="P501" s="52"/>
    </row>
    <row r="502" spans="1:16" ht="12.75">
      <c r="A502" s="52"/>
      <c r="B502" s="6" t="s">
        <v>1984</v>
      </c>
      <c r="C502" s="17" t="s">
        <v>1985</v>
      </c>
      <c r="D502" s="18" t="s">
        <v>1769</v>
      </c>
      <c r="E502" s="6" t="s">
        <v>850</v>
      </c>
      <c r="F502" s="6"/>
      <c r="G502" s="6" t="s">
        <v>1669</v>
      </c>
      <c r="H502" s="6" t="s">
        <v>100</v>
      </c>
      <c r="I502" s="7">
        <v>34.060000000000002</v>
      </c>
      <c r="J502" s="7">
        <v>3230</v>
      </c>
      <c r="K502" s="7">
        <v>0</v>
      </c>
      <c r="L502" s="7">
        <v>1.1000000000000001</v>
      </c>
      <c r="M502" s="8">
        <v>1E-08</v>
      </c>
      <c r="N502" s="8">
        <v>0</v>
      </c>
      <c r="O502" s="8">
        <v>0</v>
      </c>
      <c r="P502" s="52"/>
    </row>
    <row r="503" spans="1:16" ht="12.75">
      <c r="A503" s="52"/>
      <c r="B503" s="6" t="s">
        <v>1986</v>
      </c>
      <c r="C503" s="17" t="s">
        <v>1987</v>
      </c>
      <c r="D503" s="18" t="s">
        <v>1769</v>
      </c>
      <c r="E503" s="6" t="s">
        <v>850</v>
      </c>
      <c r="F503" s="6"/>
      <c r="G503" s="6" t="s">
        <v>1669</v>
      </c>
      <c r="H503" s="6" t="s">
        <v>100</v>
      </c>
      <c r="I503" s="7">
        <v>82.049999999999997</v>
      </c>
      <c r="J503" s="7">
        <v>2919</v>
      </c>
      <c r="K503" s="7">
        <v>0</v>
      </c>
      <c r="L503" s="7">
        <v>2.3999999999999999</v>
      </c>
      <c r="M503" s="8">
        <v>8.9999999999999999E-08</v>
      </c>
      <c r="N503" s="8">
        <v>0</v>
      </c>
      <c r="O503" s="8">
        <v>0</v>
      </c>
      <c r="P503" s="52"/>
    </row>
    <row r="504" spans="1:16" ht="12.75">
      <c r="A504" s="52"/>
      <c r="B504" s="6" t="s">
        <v>1988</v>
      </c>
      <c r="C504" s="17" t="s">
        <v>1989</v>
      </c>
      <c r="D504" s="18" t="s">
        <v>1029</v>
      </c>
      <c r="E504" s="6" t="s">
        <v>850</v>
      </c>
      <c r="F504" s="6"/>
      <c r="G504" s="6" t="s">
        <v>1669</v>
      </c>
      <c r="H504" s="6" t="s">
        <v>100</v>
      </c>
      <c r="I504" s="7">
        <v>6.9000000000000004</v>
      </c>
      <c r="J504" s="7">
        <v>9540</v>
      </c>
      <c r="K504" s="7">
        <v>0</v>
      </c>
      <c r="L504" s="7">
        <v>0.66000000000000003</v>
      </c>
      <c r="M504" s="8">
        <v>5.9999999999999995E-08</v>
      </c>
      <c r="N504" s="8">
        <v>0</v>
      </c>
      <c r="O504" s="8">
        <v>0</v>
      </c>
      <c r="P504" s="52"/>
    </row>
    <row r="505" spans="1:16" ht="12.75">
      <c r="A505" s="52"/>
      <c r="B505" s="6" t="s">
        <v>1990</v>
      </c>
      <c r="C505" s="17" t="s">
        <v>1991</v>
      </c>
      <c r="D505" s="18" t="s">
        <v>1769</v>
      </c>
      <c r="E505" s="6" t="s">
        <v>850</v>
      </c>
      <c r="F505" s="6"/>
      <c r="G505" s="6" t="s">
        <v>1669</v>
      </c>
      <c r="H505" s="6" t="s">
        <v>100</v>
      </c>
      <c r="I505" s="7">
        <v>1.55</v>
      </c>
      <c r="J505" s="7">
        <v>171900</v>
      </c>
      <c r="K505" s="7">
        <v>0</v>
      </c>
      <c r="L505" s="7">
        <v>2.6600000000000001</v>
      </c>
      <c r="M505" s="8">
        <v>0</v>
      </c>
      <c r="N505" s="8">
        <v>0</v>
      </c>
      <c r="O505" s="8">
        <v>0</v>
      </c>
      <c r="P505" s="52"/>
    </row>
    <row r="506" spans="1:16" ht="12.75">
      <c r="A506" s="52"/>
      <c r="B506" s="6" t="s">
        <v>1992</v>
      </c>
      <c r="C506" s="17" t="s">
        <v>1993</v>
      </c>
      <c r="D506" s="18" t="s">
        <v>1769</v>
      </c>
      <c r="E506" s="6" t="s">
        <v>850</v>
      </c>
      <c r="F506" s="6"/>
      <c r="G506" s="6" t="s">
        <v>1669</v>
      </c>
      <c r="H506" s="6" t="s">
        <v>100</v>
      </c>
      <c r="I506" s="7">
        <v>9.2899999999999991</v>
      </c>
      <c r="J506" s="7">
        <v>16437</v>
      </c>
      <c r="K506" s="7">
        <v>0</v>
      </c>
      <c r="L506" s="7">
        <v>1.53</v>
      </c>
      <c r="M506" s="8">
        <v>0</v>
      </c>
      <c r="N506" s="8">
        <v>0</v>
      </c>
      <c r="O506" s="8">
        <v>0</v>
      </c>
      <c r="P506" s="52"/>
    </row>
    <row r="507" spans="1:16" ht="12.75">
      <c r="A507" s="52"/>
      <c r="B507" s="6" t="s">
        <v>1994</v>
      </c>
      <c r="C507" s="17" t="s">
        <v>1995</v>
      </c>
      <c r="D507" s="18" t="s">
        <v>260</v>
      </c>
      <c r="E507" s="6" t="s">
        <v>850</v>
      </c>
      <c r="F507" s="6"/>
      <c r="G507" s="6" t="s">
        <v>1669</v>
      </c>
      <c r="H507" s="6" t="s">
        <v>44</v>
      </c>
      <c r="I507" s="7">
        <v>318.61000000000001</v>
      </c>
      <c r="J507" s="7">
        <v>373</v>
      </c>
      <c r="K507" s="7">
        <v>0</v>
      </c>
      <c r="L507" s="7">
        <v>3.77</v>
      </c>
      <c r="M507" s="8">
        <v>4.9999999999999998E-07</v>
      </c>
      <c r="N507" s="8">
        <v>0</v>
      </c>
      <c r="O507" s="8">
        <v>0</v>
      </c>
      <c r="P507" s="52"/>
    </row>
    <row r="508" spans="1:16" ht="12.75">
      <c r="A508" s="52"/>
      <c r="B508" s="6" t="s">
        <v>1996</v>
      </c>
      <c r="C508" s="17" t="s">
        <v>1997</v>
      </c>
      <c r="D508" s="18" t="s">
        <v>254</v>
      </c>
      <c r="E508" s="6" t="s">
        <v>850</v>
      </c>
      <c r="F508" s="6"/>
      <c r="G508" s="6" t="s">
        <v>1669</v>
      </c>
      <c r="H508" s="6" t="s">
        <v>49</v>
      </c>
      <c r="I508" s="7">
        <v>13.699999999999999</v>
      </c>
      <c r="J508" s="7">
        <v>16630</v>
      </c>
      <c r="K508" s="7">
        <v>0</v>
      </c>
      <c r="L508" s="7">
        <v>8.0299999999999994</v>
      </c>
      <c r="M508" s="8">
        <v>2.9999999999999997E-08</v>
      </c>
      <c r="N508" s="8">
        <v>0</v>
      </c>
      <c r="O508" s="8">
        <v>0</v>
      </c>
      <c r="P508" s="52"/>
    </row>
    <row r="509" spans="1:16" ht="12.75">
      <c r="A509" s="52"/>
      <c r="B509" s="6" t="s">
        <v>1998</v>
      </c>
      <c r="C509" s="17" t="s">
        <v>1999</v>
      </c>
      <c r="D509" s="18" t="s">
        <v>260</v>
      </c>
      <c r="E509" s="6" t="s">
        <v>850</v>
      </c>
      <c r="F509" s="6"/>
      <c r="G509" s="6" t="s">
        <v>1669</v>
      </c>
      <c r="H509" s="6" t="s">
        <v>44</v>
      </c>
      <c r="I509" s="7">
        <v>19.100000000000001</v>
      </c>
      <c r="J509" s="7">
        <v>2524</v>
      </c>
      <c r="K509" s="7">
        <v>0</v>
      </c>
      <c r="L509" s="7">
        <v>1.53</v>
      </c>
      <c r="M509" s="8">
        <v>7.0000000000000005E-08</v>
      </c>
      <c r="N509" s="8">
        <v>0</v>
      </c>
      <c r="O509" s="8">
        <v>0</v>
      </c>
      <c r="P509" s="52"/>
    </row>
    <row r="510" spans="1:16" ht="12.75">
      <c r="A510" s="52"/>
      <c r="B510" s="6" t="s">
        <v>2000</v>
      </c>
      <c r="C510" s="17" t="s">
        <v>2001</v>
      </c>
      <c r="D510" s="18" t="s">
        <v>260</v>
      </c>
      <c r="E510" s="6" t="s">
        <v>850</v>
      </c>
      <c r="F510" s="6"/>
      <c r="G510" s="6" t="s">
        <v>1669</v>
      </c>
      <c r="H510" s="6" t="s">
        <v>44</v>
      </c>
      <c r="I510" s="7">
        <v>74.430000000000007</v>
      </c>
      <c r="J510" s="7">
        <v>2642</v>
      </c>
      <c r="K510" s="7">
        <v>0</v>
      </c>
      <c r="L510" s="7">
        <v>6.25</v>
      </c>
      <c r="M510" s="8">
        <v>2.4999999999999999E-07</v>
      </c>
      <c r="N510" s="8">
        <v>0</v>
      </c>
      <c r="O510" s="8">
        <v>0</v>
      </c>
      <c r="P510" s="52"/>
    </row>
    <row r="511" spans="1:16" ht="12.75">
      <c r="A511" s="52"/>
      <c r="B511" s="6" t="s">
        <v>2002</v>
      </c>
      <c r="C511" s="17" t="s">
        <v>2003</v>
      </c>
      <c r="D511" s="18" t="s">
        <v>260</v>
      </c>
      <c r="E511" s="6" t="s">
        <v>850</v>
      </c>
      <c r="F511" s="6"/>
      <c r="G511" s="6" t="s">
        <v>1669</v>
      </c>
      <c r="H511" s="6" t="s">
        <v>44</v>
      </c>
      <c r="I511" s="7">
        <v>11.970000000000001</v>
      </c>
      <c r="J511" s="7">
        <v>24251</v>
      </c>
      <c r="K511" s="7">
        <v>0</v>
      </c>
      <c r="L511" s="7">
        <v>9.2200000000000006</v>
      </c>
      <c r="M511" s="8">
        <v>8.0000000000000002E-08</v>
      </c>
      <c r="N511" s="8">
        <v>0</v>
      </c>
      <c r="O511" s="8">
        <v>0</v>
      </c>
      <c r="P511" s="52"/>
    </row>
    <row r="512" spans="1:16" ht="12.75">
      <c r="A512" s="52"/>
      <c r="B512" s="6" t="s">
        <v>2004</v>
      </c>
      <c r="C512" s="17" t="s">
        <v>2005</v>
      </c>
      <c r="D512" s="18" t="s">
        <v>1769</v>
      </c>
      <c r="E512" s="6" t="s">
        <v>850</v>
      </c>
      <c r="F512" s="6"/>
      <c r="G512" s="6" t="s">
        <v>1149</v>
      </c>
      <c r="H512" s="6" t="s">
        <v>100</v>
      </c>
      <c r="I512" s="7">
        <v>47.990000000000002</v>
      </c>
      <c r="J512" s="7">
        <v>3155</v>
      </c>
      <c r="K512" s="7">
        <v>0</v>
      </c>
      <c r="L512" s="7">
        <v>1.51</v>
      </c>
      <c r="M512" s="8">
        <v>1E-08</v>
      </c>
      <c r="N512" s="8">
        <v>0</v>
      </c>
      <c r="O512" s="8">
        <v>0</v>
      </c>
      <c r="P512" s="52"/>
    </row>
    <row r="513" spans="1:16" ht="12.75">
      <c r="A513" s="52"/>
      <c r="B513" s="6" t="s">
        <v>2006</v>
      </c>
      <c r="C513" s="17" t="s">
        <v>2007</v>
      </c>
      <c r="D513" s="18" t="s">
        <v>1769</v>
      </c>
      <c r="E513" s="6" t="s">
        <v>850</v>
      </c>
      <c r="F513" s="6"/>
      <c r="G513" s="6" t="s">
        <v>1149</v>
      </c>
      <c r="H513" s="6" t="s">
        <v>100</v>
      </c>
      <c r="I513" s="7">
        <v>30.579999999999998</v>
      </c>
      <c r="J513" s="7">
        <v>5112</v>
      </c>
      <c r="K513" s="7">
        <v>0</v>
      </c>
      <c r="L513" s="7">
        <v>1.5600000000000001</v>
      </c>
      <c r="M513" s="8">
        <v>1.4000000000000001E-07</v>
      </c>
      <c r="N513" s="8">
        <v>0</v>
      </c>
      <c r="O513" s="8">
        <v>0</v>
      </c>
      <c r="P513" s="52"/>
    </row>
    <row r="514" spans="1:16" ht="12.75">
      <c r="A514" s="52"/>
      <c r="B514" s="6" t="s">
        <v>2008</v>
      </c>
      <c r="C514" s="17" t="s">
        <v>2009</v>
      </c>
      <c r="D514" s="18" t="s">
        <v>260</v>
      </c>
      <c r="E514" s="6" t="s">
        <v>850</v>
      </c>
      <c r="F514" s="6"/>
      <c r="G514" s="6" t="s">
        <v>1149</v>
      </c>
      <c r="H514" s="6" t="s">
        <v>44</v>
      </c>
      <c r="I514" s="7">
        <v>14552.9</v>
      </c>
      <c r="J514" s="7">
        <v>421</v>
      </c>
      <c r="K514" s="7">
        <v>0</v>
      </c>
      <c r="L514" s="7">
        <v>194.59</v>
      </c>
      <c r="M514" s="8">
        <v>0.00010000000000000001</v>
      </c>
      <c r="N514" s="8">
        <v>0.00050000000000000001</v>
      </c>
      <c r="O514" s="8">
        <v>0.00010000000000000001</v>
      </c>
      <c r="P514" s="52"/>
    </row>
    <row r="515" spans="1:16" ht="12.75">
      <c r="A515" s="52"/>
      <c r="B515" s="6" t="s">
        <v>2010</v>
      </c>
      <c r="C515" s="17" t="s">
        <v>2011</v>
      </c>
      <c r="D515" s="18" t="s">
        <v>260</v>
      </c>
      <c r="E515" s="6" t="s">
        <v>850</v>
      </c>
      <c r="F515" s="6"/>
      <c r="G515" s="6" t="s">
        <v>1149</v>
      </c>
      <c r="H515" s="6" t="s">
        <v>44</v>
      </c>
      <c r="I515" s="7">
        <v>35200.629999999997</v>
      </c>
      <c r="J515" s="7">
        <v>188</v>
      </c>
      <c r="K515" s="7">
        <v>0</v>
      </c>
      <c r="L515" s="7">
        <v>210.18000000000001</v>
      </c>
      <c r="M515" s="8">
        <v>0.00020000000000000001</v>
      </c>
      <c r="N515" s="8">
        <v>0.00050000000000000001</v>
      </c>
      <c r="O515" s="8">
        <v>0.00010000000000000001</v>
      </c>
      <c r="P515" s="52"/>
    </row>
    <row r="516" spans="1:16" ht="12.75">
      <c r="A516" s="52"/>
      <c r="B516" s="6" t="s">
        <v>2012</v>
      </c>
      <c r="C516" s="17" t="s">
        <v>2013</v>
      </c>
      <c r="D516" s="18" t="s">
        <v>260</v>
      </c>
      <c r="E516" s="6" t="s">
        <v>850</v>
      </c>
      <c r="F516" s="6"/>
      <c r="G516" s="6" t="s">
        <v>1149</v>
      </c>
      <c r="H516" s="6" t="s">
        <v>44</v>
      </c>
      <c r="I516" s="7">
        <v>0.84999999999999998</v>
      </c>
      <c r="J516" s="7">
        <v>25062</v>
      </c>
      <c r="K516" s="7">
        <v>0</v>
      </c>
      <c r="L516" s="7">
        <v>0.67000000000000004</v>
      </c>
      <c r="M516" s="8">
        <v>0</v>
      </c>
      <c r="N516" s="8">
        <v>0</v>
      </c>
      <c r="O516" s="8">
        <v>0</v>
      </c>
      <c r="P516" s="52"/>
    </row>
    <row r="517" spans="1:16" ht="12.75">
      <c r="A517" s="52"/>
      <c r="B517" s="6" t="s">
        <v>2014</v>
      </c>
      <c r="C517" s="17" t="s">
        <v>2015</v>
      </c>
      <c r="D517" s="18" t="s">
        <v>260</v>
      </c>
      <c r="E517" s="6" t="s">
        <v>850</v>
      </c>
      <c r="F517" s="6"/>
      <c r="G517" s="6" t="s">
        <v>1149</v>
      </c>
      <c r="H517" s="6" t="s">
        <v>44</v>
      </c>
      <c r="I517" s="7">
        <v>22.370000000000001</v>
      </c>
      <c r="J517" s="7">
        <v>59065</v>
      </c>
      <c r="K517" s="7">
        <v>0.02</v>
      </c>
      <c r="L517" s="7">
        <v>41.979999999999997</v>
      </c>
      <c r="M517" s="8">
        <v>5.9999999999999995E-08</v>
      </c>
      <c r="N517" s="8">
        <v>0.00010000000000000001</v>
      </c>
      <c r="O517" s="8">
        <v>0</v>
      </c>
      <c r="P517" s="52"/>
    </row>
    <row r="518" spans="1:16" ht="12.75">
      <c r="A518" s="52"/>
      <c r="B518" s="6" t="s">
        <v>2016</v>
      </c>
      <c r="C518" s="17" t="s">
        <v>2017</v>
      </c>
      <c r="D518" s="18" t="s">
        <v>1769</v>
      </c>
      <c r="E518" s="6" t="s">
        <v>850</v>
      </c>
      <c r="F518" s="6"/>
      <c r="G518" s="6" t="s">
        <v>887</v>
      </c>
      <c r="H518" s="6" t="s">
        <v>100</v>
      </c>
      <c r="I518" s="7">
        <v>5.4199999999999999</v>
      </c>
      <c r="J518" s="7">
        <v>36700</v>
      </c>
      <c r="K518" s="7">
        <v>0</v>
      </c>
      <c r="L518" s="7">
        <v>1.99</v>
      </c>
      <c r="M518" s="8">
        <v>2E-08</v>
      </c>
      <c r="N518" s="8">
        <v>0</v>
      </c>
      <c r="O518" s="8">
        <v>0</v>
      </c>
      <c r="P518" s="52"/>
    </row>
    <row r="519" spans="1:16" ht="12.75">
      <c r="A519" s="52"/>
      <c r="B519" s="6" t="s">
        <v>2018</v>
      </c>
      <c r="C519" s="17" t="s">
        <v>2019</v>
      </c>
      <c r="D519" s="18" t="s">
        <v>1029</v>
      </c>
      <c r="E519" s="6" t="s">
        <v>850</v>
      </c>
      <c r="F519" s="6"/>
      <c r="G519" s="6" t="s">
        <v>887</v>
      </c>
      <c r="H519" s="6" t="s">
        <v>100</v>
      </c>
      <c r="I519" s="7">
        <v>186.72999999999999</v>
      </c>
      <c r="J519" s="7">
        <v>603</v>
      </c>
      <c r="K519" s="7">
        <v>0</v>
      </c>
      <c r="L519" s="7">
        <v>1.1299999999999999</v>
      </c>
      <c r="M519" s="8">
        <v>7.0000000000000005E-08</v>
      </c>
      <c r="N519" s="8">
        <v>0</v>
      </c>
      <c r="O519" s="8">
        <v>0</v>
      </c>
      <c r="P519" s="52"/>
    </row>
    <row r="520" spans="1:16" ht="12.75">
      <c r="A520" s="52"/>
      <c r="B520" s="6" t="s">
        <v>2020</v>
      </c>
      <c r="C520" s="17" t="s">
        <v>2021</v>
      </c>
      <c r="D520" s="18" t="s">
        <v>1029</v>
      </c>
      <c r="E520" s="6" t="s">
        <v>850</v>
      </c>
      <c r="F520" s="6"/>
      <c r="G520" s="6" t="s">
        <v>887</v>
      </c>
      <c r="H520" s="6" t="s">
        <v>100</v>
      </c>
      <c r="I520" s="7">
        <v>539.79999999999995</v>
      </c>
      <c r="J520" s="7">
        <v>285</v>
      </c>
      <c r="K520" s="7">
        <v>0</v>
      </c>
      <c r="L520" s="7">
        <v>1.54</v>
      </c>
      <c r="M520" s="8">
        <v>2.2000000000000001E-07</v>
      </c>
      <c r="N520" s="8">
        <v>0</v>
      </c>
      <c r="O520" s="8">
        <v>0</v>
      </c>
      <c r="P520" s="52"/>
    </row>
    <row r="521" spans="1:16" ht="12.75">
      <c r="A521" s="52"/>
      <c r="B521" s="6" t="s">
        <v>2022</v>
      </c>
      <c r="C521" s="17" t="s">
        <v>2023</v>
      </c>
      <c r="D521" s="18" t="s">
        <v>1029</v>
      </c>
      <c r="E521" s="6" t="s">
        <v>850</v>
      </c>
      <c r="F521" s="6"/>
      <c r="G521" s="6" t="s">
        <v>887</v>
      </c>
      <c r="H521" s="6" t="s">
        <v>100</v>
      </c>
      <c r="I521" s="7">
        <v>32.950000000000003</v>
      </c>
      <c r="J521" s="7">
        <v>6505</v>
      </c>
      <c r="K521" s="7">
        <v>0</v>
      </c>
      <c r="L521" s="7">
        <v>2.1400000000000001</v>
      </c>
      <c r="M521" s="8">
        <v>1E-08</v>
      </c>
      <c r="N521" s="8">
        <v>0</v>
      </c>
      <c r="O521" s="8">
        <v>0</v>
      </c>
      <c r="P521" s="52"/>
    </row>
    <row r="522" spans="1:16" ht="12.75">
      <c r="A522" s="52"/>
      <c r="B522" s="6" t="s">
        <v>2024</v>
      </c>
      <c r="C522" s="17" t="s">
        <v>2025</v>
      </c>
      <c r="D522" s="18" t="s">
        <v>1769</v>
      </c>
      <c r="E522" s="6" t="s">
        <v>850</v>
      </c>
      <c r="F522" s="6"/>
      <c r="G522" s="6" t="s">
        <v>887</v>
      </c>
      <c r="H522" s="6" t="s">
        <v>100</v>
      </c>
      <c r="I522" s="7">
        <v>41.799999999999997</v>
      </c>
      <c r="J522" s="7">
        <v>3682</v>
      </c>
      <c r="K522" s="7">
        <v>0</v>
      </c>
      <c r="L522" s="7">
        <v>1.54</v>
      </c>
      <c r="M522" s="8">
        <v>1E-08</v>
      </c>
      <c r="N522" s="8">
        <v>0</v>
      </c>
      <c r="O522" s="8">
        <v>0</v>
      </c>
      <c r="P522" s="52"/>
    </row>
    <row r="523" spans="1:16" ht="12.75">
      <c r="A523" s="52"/>
      <c r="B523" s="6" t="s">
        <v>2026</v>
      </c>
      <c r="C523" s="17" t="s">
        <v>2027</v>
      </c>
      <c r="D523" s="18" t="s">
        <v>1769</v>
      </c>
      <c r="E523" s="6" t="s">
        <v>850</v>
      </c>
      <c r="F523" s="6"/>
      <c r="G523" s="6" t="s">
        <v>887</v>
      </c>
      <c r="H523" s="6" t="s">
        <v>100</v>
      </c>
      <c r="I523" s="7">
        <v>15.09</v>
      </c>
      <c r="J523" s="7">
        <v>11238</v>
      </c>
      <c r="K523" s="7">
        <v>0</v>
      </c>
      <c r="L523" s="7">
        <v>1.7</v>
      </c>
      <c r="M523" s="8">
        <v>1E-08</v>
      </c>
      <c r="N523" s="8">
        <v>0</v>
      </c>
      <c r="O523" s="8">
        <v>0</v>
      </c>
      <c r="P523" s="52"/>
    </row>
    <row r="524" spans="1:16" ht="12.75">
      <c r="A524" s="52"/>
      <c r="B524" s="6" t="s">
        <v>2028</v>
      </c>
      <c r="C524" s="17" t="s">
        <v>2029</v>
      </c>
      <c r="D524" s="18" t="s">
        <v>1029</v>
      </c>
      <c r="E524" s="6" t="s">
        <v>850</v>
      </c>
      <c r="F524" s="6"/>
      <c r="G524" s="6" t="s">
        <v>887</v>
      </c>
      <c r="H524" s="6" t="s">
        <v>100</v>
      </c>
      <c r="I524" s="7">
        <v>37.659999999999997</v>
      </c>
      <c r="J524" s="7">
        <v>3055</v>
      </c>
      <c r="K524" s="7">
        <v>0</v>
      </c>
      <c r="L524" s="7">
        <v>1.1499999999999999</v>
      </c>
      <c r="M524" s="8">
        <v>5.9999999999999995E-08</v>
      </c>
      <c r="N524" s="8">
        <v>0</v>
      </c>
      <c r="O524" s="8">
        <v>0</v>
      </c>
      <c r="P524" s="52"/>
    </row>
    <row r="525" spans="1:16" ht="12.75">
      <c r="A525" s="52"/>
      <c r="B525" s="6" t="s">
        <v>2030</v>
      </c>
      <c r="C525" s="17" t="s">
        <v>2031</v>
      </c>
      <c r="D525" s="18" t="s">
        <v>1029</v>
      </c>
      <c r="E525" s="6" t="s">
        <v>850</v>
      </c>
      <c r="F525" s="6"/>
      <c r="G525" s="6" t="s">
        <v>887</v>
      </c>
      <c r="H525" s="6" t="s">
        <v>100</v>
      </c>
      <c r="I525" s="7">
        <v>293.44</v>
      </c>
      <c r="J525" s="7">
        <v>265</v>
      </c>
      <c r="K525" s="7">
        <v>0</v>
      </c>
      <c r="L525" s="7">
        <v>0.78000000000000003</v>
      </c>
      <c r="M525" s="8">
        <v>2.9999999999999999E-07</v>
      </c>
      <c r="N525" s="8">
        <v>0</v>
      </c>
      <c r="O525" s="8">
        <v>0</v>
      </c>
      <c r="P525" s="52"/>
    </row>
    <row r="526" spans="1:16" ht="12.75">
      <c r="A526" s="52"/>
      <c r="B526" s="6" t="s">
        <v>2032</v>
      </c>
      <c r="C526" s="17" t="s">
        <v>2033</v>
      </c>
      <c r="D526" s="18" t="s">
        <v>260</v>
      </c>
      <c r="E526" s="6" t="s">
        <v>850</v>
      </c>
      <c r="F526" s="6"/>
      <c r="G526" s="6" t="s">
        <v>887</v>
      </c>
      <c r="H526" s="6" t="s">
        <v>44</v>
      </c>
      <c r="I526" s="7">
        <v>103.40000000000001</v>
      </c>
      <c r="J526" s="7">
        <v>16211</v>
      </c>
      <c r="K526" s="7">
        <v>0</v>
      </c>
      <c r="L526" s="7">
        <v>53.240000000000002</v>
      </c>
      <c r="M526" s="8">
        <v>5.9999999999999995E-08</v>
      </c>
      <c r="N526" s="8">
        <v>0.00010000000000000001</v>
      </c>
      <c r="O526" s="8">
        <v>0</v>
      </c>
      <c r="P526" s="52"/>
    </row>
    <row r="527" spans="1:16" ht="12.75">
      <c r="A527" s="52"/>
      <c r="B527" s="6" t="s">
        <v>2034</v>
      </c>
      <c r="C527" s="17" t="s">
        <v>2035</v>
      </c>
      <c r="D527" s="18" t="s">
        <v>260</v>
      </c>
      <c r="E527" s="6" t="s">
        <v>850</v>
      </c>
      <c r="F527" s="6"/>
      <c r="G527" s="6" t="s">
        <v>887</v>
      </c>
      <c r="H527" s="6" t="s">
        <v>44</v>
      </c>
      <c r="I527" s="7">
        <v>166.22999999999999</v>
      </c>
      <c r="J527" s="7">
        <v>11836</v>
      </c>
      <c r="K527" s="7">
        <v>0</v>
      </c>
      <c r="L527" s="7">
        <v>62.490000000000002</v>
      </c>
      <c r="M527" s="8">
        <v>8.9999999999999999E-08</v>
      </c>
      <c r="N527" s="8">
        <v>0.00020000000000000001</v>
      </c>
      <c r="O527" s="8">
        <v>0</v>
      </c>
      <c r="P527" s="52"/>
    </row>
    <row r="528" spans="1:16" ht="12.75">
      <c r="A528" s="52"/>
      <c r="B528" s="6" t="s">
        <v>2036</v>
      </c>
      <c r="C528" s="17" t="s">
        <v>2037</v>
      </c>
      <c r="D528" s="18" t="s">
        <v>271</v>
      </c>
      <c r="E528" s="6" t="s">
        <v>850</v>
      </c>
      <c r="F528" s="6"/>
      <c r="G528" s="6" t="s">
        <v>887</v>
      </c>
      <c r="H528" s="6" t="s">
        <v>100</v>
      </c>
      <c r="I528" s="7">
        <v>471.33999999999998</v>
      </c>
      <c r="J528" s="7">
        <v>10132</v>
      </c>
      <c r="K528" s="7">
        <v>0</v>
      </c>
      <c r="L528" s="7">
        <v>47.759999999999998</v>
      </c>
      <c r="M528" s="8">
        <v>2.9999999999999999E-07</v>
      </c>
      <c r="N528" s="8">
        <v>0.00010000000000000001</v>
      </c>
      <c r="O528" s="8">
        <v>0</v>
      </c>
      <c r="P528" s="52"/>
    </row>
    <row r="529" spans="1:16" ht="12.75">
      <c r="A529" s="52"/>
      <c r="B529" s="6" t="s">
        <v>2038</v>
      </c>
      <c r="C529" s="17" t="s">
        <v>2039</v>
      </c>
      <c r="D529" s="18" t="s">
        <v>260</v>
      </c>
      <c r="E529" s="6" t="s">
        <v>850</v>
      </c>
      <c r="F529" s="6"/>
      <c r="G529" s="6" t="s">
        <v>887</v>
      </c>
      <c r="H529" s="6" t="s">
        <v>44</v>
      </c>
      <c r="I529" s="7">
        <v>16409.939999999999</v>
      </c>
      <c r="J529" s="7">
        <v>6634</v>
      </c>
      <c r="K529" s="7">
        <v>0</v>
      </c>
      <c r="L529" s="7">
        <v>3457.5100000000002</v>
      </c>
      <c r="M529" s="8">
        <v>5.3000000000000001E-06</v>
      </c>
      <c r="N529" s="8">
        <v>0.0083999999999999995</v>
      </c>
      <c r="O529" s="8">
        <v>0.0020999999999999999</v>
      </c>
      <c r="P529" s="52"/>
    </row>
    <row r="530" spans="1:16" ht="12.75">
      <c r="A530" s="52"/>
      <c r="B530" s="6" t="s">
        <v>2040</v>
      </c>
      <c r="C530" s="17" t="s">
        <v>2041</v>
      </c>
      <c r="D530" s="18" t="s">
        <v>260</v>
      </c>
      <c r="E530" s="6" t="s">
        <v>850</v>
      </c>
      <c r="F530" s="6"/>
      <c r="G530" s="6" t="s">
        <v>887</v>
      </c>
      <c r="H530" s="6" t="s">
        <v>44</v>
      </c>
      <c r="I530" s="7">
        <v>146.30000000000001</v>
      </c>
      <c r="J530" s="7">
        <v>7303</v>
      </c>
      <c r="K530" s="7">
        <v>0.25</v>
      </c>
      <c r="L530" s="7">
        <v>34.18</v>
      </c>
      <c r="M530" s="8">
        <v>7.0000000000000005E-08</v>
      </c>
      <c r="N530" s="8">
        <v>0.00010000000000000001</v>
      </c>
      <c r="O530" s="8">
        <v>0</v>
      </c>
      <c r="P530" s="52"/>
    </row>
    <row r="531" spans="1:16" ht="12.75">
      <c r="A531" s="52"/>
      <c r="B531" s="6" t="s">
        <v>2042</v>
      </c>
      <c r="C531" s="17" t="s">
        <v>2043</v>
      </c>
      <c r="D531" s="18" t="s">
        <v>260</v>
      </c>
      <c r="E531" s="6" t="s">
        <v>850</v>
      </c>
      <c r="F531" s="6"/>
      <c r="G531" s="6" t="s">
        <v>887</v>
      </c>
      <c r="H531" s="6" t="s">
        <v>44</v>
      </c>
      <c r="I531" s="7">
        <v>421.98000000000002</v>
      </c>
      <c r="J531" s="7">
        <v>4429</v>
      </c>
      <c r="K531" s="7">
        <v>0</v>
      </c>
      <c r="L531" s="7">
        <v>59.359999999999999</v>
      </c>
      <c r="M531" s="8">
        <v>2.9999999999999999E-07</v>
      </c>
      <c r="N531" s="8">
        <v>0.00010000000000000001</v>
      </c>
      <c r="O531" s="8">
        <v>0</v>
      </c>
      <c r="P531" s="52"/>
    </row>
    <row r="532" spans="1:16" ht="12.75">
      <c r="A532" s="52"/>
      <c r="B532" s="6" t="s">
        <v>2044</v>
      </c>
      <c r="C532" s="17" t="s">
        <v>2045</v>
      </c>
      <c r="D532" s="18" t="s">
        <v>254</v>
      </c>
      <c r="E532" s="6" t="s">
        <v>850</v>
      </c>
      <c r="F532" s="6"/>
      <c r="G532" s="6" t="s">
        <v>887</v>
      </c>
      <c r="H532" s="6" t="s">
        <v>100</v>
      </c>
      <c r="I532" s="7">
        <v>48250.199999999997</v>
      </c>
      <c r="J532" s="7">
        <v>753</v>
      </c>
      <c r="K532" s="7">
        <v>0</v>
      </c>
      <c r="L532" s="7">
        <v>363.31999999999999</v>
      </c>
      <c r="M532" s="8">
        <v>0.00020000000000000001</v>
      </c>
      <c r="N532" s="8">
        <v>0.00089999999999999998</v>
      </c>
      <c r="O532" s="8">
        <v>0.00020000000000000001</v>
      </c>
      <c r="P532" s="52"/>
    </row>
    <row r="533" spans="1:16" ht="12.75">
      <c r="A533" s="52"/>
      <c r="B533" s="6" t="s">
        <v>2046</v>
      </c>
      <c r="C533" s="17" t="s">
        <v>2047</v>
      </c>
      <c r="D533" s="18" t="s">
        <v>260</v>
      </c>
      <c r="E533" s="6" t="s">
        <v>850</v>
      </c>
      <c r="F533" s="6"/>
      <c r="G533" s="6" t="s">
        <v>887</v>
      </c>
      <c r="H533" s="6" t="s">
        <v>44</v>
      </c>
      <c r="I533" s="7">
        <v>12340.57</v>
      </c>
      <c r="J533" s="7">
        <v>584</v>
      </c>
      <c r="K533" s="7">
        <v>0</v>
      </c>
      <c r="L533" s="7">
        <v>228.88999999999999</v>
      </c>
      <c r="M533" s="8">
        <v>0.00059999999999999995</v>
      </c>
      <c r="N533" s="8">
        <v>0.00059999999999999995</v>
      </c>
      <c r="O533" s="8">
        <v>0.00010000000000000001</v>
      </c>
      <c r="P533" s="52"/>
    </row>
    <row r="534" spans="1:16" ht="12.75">
      <c r="A534" s="52"/>
      <c r="B534" s="6" t="s">
        <v>2048</v>
      </c>
      <c r="C534" s="17" t="s">
        <v>2049</v>
      </c>
      <c r="D534" s="18" t="s">
        <v>260</v>
      </c>
      <c r="E534" s="6" t="s">
        <v>850</v>
      </c>
      <c r="F534" s="6"/>
      <c r="G534" s="6" t="s">
        <v>887</v>
      </c>
      <c r="H534" s="6" t="s">
        <v>44</v>
      </c>
      <c r="I534" s="7">
        <v>14.9</v>
      </c>
      <c r="J534" s="7">
        <v>51160</v>
      </c>
      <c r="K534" s="7">
        <v>0</v>
      </c>
      <c r="L534" s="7">
        <v>24.210000000000001</v>
      </c>
      <c r="M534" s="8">
        <v>1.4999999999999999E-07</v>
      </c>
      <c r="N534" s="8">
        <v>0.00010000000000000001</v>
      </c>
      <c r="O534" s="8">
        <v>0</v>
      </c>
      <c r="P534" s="52"/>
    </row>
    <row r="535" spans="1:16" ht="12.75">
      <c r="A535" s="52"/>
      <c r="B535" s="6" t="s">
        <v>2050</v>
      </c>
      <c r="C535" s="17" t="s">
        <v>2051</v>
      </c>
      <c r="D535" s="18" t="s">
        <v>260</v>
      </c>
      <c r="E535" s="6" t="s">
        <v>850</v>
      </c>
      <c r="F535" s="6"/>
      <c r="G535" s="6" t="s">
        <v>887</v>
      </c>
      <c r="H535" s="6" t="s">
        <v>44</v>
      </c>
      <c r="I535" s="7">
        <v>52.119999999999997</v>
      </c>
      <c r="J535" s="7">
        <v>11772</v>
      </c>
      <c r="K535" s="7">
        <v>0</v>
      </c>
      <c r="L535" s="7">
        <v>19.489999999999998</v>
      </c>
      <c r="M535" s="8">
        <v>8.0000000000000002E-08</v>
      </c>
      <c r="N535" s="8">
        <v>0</v>
      </c>
      <c r="O535" s="8">
        <v>0</v>
      </c>
      <c r="P535" s="52"/>
    </row>
    <row r="536" spans="1:16" ht="12.75">
      <c r="A536" s="52"/>
      <c r="B536" s="6" t="s">
        <v>2052</v>
      </c>
      <c r="C536" s="17" t="s">
        <v>2053</v>
      </c>
      <c r="D536" s="18" t="s">
        <v>260</v>
      </c>
      <c r="E536" s="6" t="s">
        <v>850</v>
      </c>
      <c r="F536" s="6"/>
      <c r="G536" s="6" t="s">
        <v>887</v>
      </c>
      <c r="H536" s="6" t="s">
        <v>44</v>
      </c>
      <c r="I536" s="7">
        <v>26.800000000000001</v>
      </c>
      <c r="J536" s="7">
        <v>30168</v>
      </c>
      <c r="K536" s="7">
        <v>0</v>
      </c>
      <c r="L536" s="7">
        <v>25.68</v>
      </c>
      <c r="M536" s="8">
        <v>7.0000000000000005E-08</v>
      </c>
      <c r="N536" s="8">
        <v>0.00010000000000000001</v>
      </c>
      <c r="O536" s="8">
        <v>0</v>
      </c>
      <c r="P536" s="52"/>
    </row>
    <row r="537" spans="1:16" ht="12.75">
      <c r="A537" s="52"/>
      <c r="B537" s="6" t="s">
        <v>2054</v>
      </c>
      <c r="C537" s="17" t="s">
        <v>2055</v>
      </c>
      <c r="D537" s="18" t="s">
        <v>260</v>
      </c>
      <c r="E537" s="6" t="s">
        <v>850</v>
      </c>
      <c r="F537" s="6"/>
      <c r="G537" s="6" t="s">
        <v>887</v>
      </c>
      <c r="H537" s="6" t="s">
        <v>44</v>
      </c>
      <c r="I537" s="7">
        <v>2856.3899999999999</v>
      </c>
      <c r="J537" s="7">
        <v>17723</v>
      </c>
      <c r="K537" s="7">
        <v>0</v>
      </c>
      <c r="L537" s="7">
        <v>1607.81</v>
      </c>
      <c r="M537" s="8">
        <v>1.0899999999999999E-06</v>
      </c>
      <c r="N537" s="8">
        <v>0.0038999999999999998</v>
      </c>
      <c r="O537" s="8">
        <v>0.001</v>
      </c>
      <c r="P537" s="52"/>
    </row>
    <row r="538" spans="1:16" ht="12.75">
      <c r="A538" s="52"/>
      <c r="B538" s="6" t="s">
        <v>2054</v>
      </c>
      <c r="C538" s="17" t="s">
        <v>2056</v>
      </c>
      <c r="D538" s="18" t="s">
        <v>260</v>
      </c>
      <c r="E538" s="6" t="s">
        <v>850</v>
      </c>
      <c r="F538" s="6"/>
      <c r="G538" s="6" t="s">
        <v>887</v>
      </c>
      <c r="H538" s="6" t="s">
        <v>44</v>
      </c>
      <c r="I538" s="7">
        <v>67.239999999999995</v>
      </c>
      <c r="J538" s="7">
        <v>17723</v>
      </c>
      <c r="K538" s="7">
        <v>0</v>
      </c>
      <c r="L538" s="7">
        <v>37.850000000000001</v>
      </c>
      <c r="M538" s="8">
        <v>2.9999999999999997E-08</v>
      </c>
      <c r="N538" s="8">
        <v>0.00010000000000000001</v>
      </c>
      <c r="O538" s="8">
        <v>0</v>
      </c>
      <c r="P538" s="52"/>
    </row>
    <row r="539" spans="1:16" ht="12.75">
      <c r="A539" s="52"/>
      <c r="B539" s="6" t="s">
        <v>2057</v>
      </c>
      <c r="C539" s="17" t="s">
        <v>2058</v>
      </c>
      <c r="D539" s="18" t="s">
        <v>260</v>
      </c>
      <c r="E539" s="6" t="s">
        <v>850</v>
      </c>
      <c r="F539" s="6"/>
      <c r="G539" s="6" t="s">
        <v>887</v>
      </c>
      <c r="H539" s="6" t="s">
        <v>44</v>
      </c>
      <c r="I539" s="7">
        <v>6391.21</v>
      </c>
      <c r="J539" s="7">
        <v>11095</v>
      </c>
      <c r="K539" s="7">
        <v>9.5899999999999999</v>
      </c>
      <c r="L539" s="7">
        <v>2261.71</v>
      </c>
      <c r="M539" s="8">
        <v>4.7600000000000002E-06</v>
      </c>
      <c r="N539" s="8">
        <v>0.0054999999999999997</v>
      </c>
      <c r="O539" s="8">
        <v>0.0014</v>
      </c>
      <c r="P539" s="52"/>
    </row>
    <row r="540" spans="1:16" ht="12.75">
      <c r="A540" s="52"/>
      <c r="B540" s="6" t="s">
        <v>2059</v>
      </c>
      <c r="C540" s="17" t="s">
        <v>2060</v>
      </c>
      <c r="D540" s="18" t="s">
        <v>946</v>
      </c>
      <c r="E540" s="6" t="s">
        <v>850</v>
      </c>
      <c r="F540" s="6"/>
      <c r="G540" s="6" t="s">
        <v>887</v>
      </c>
      <c r="H540" s="6" t="s">
        <v>44</v>
      </c>
      <c r="I540" s="7">
        <v>16.079999999999998</v>
      </c>
      <c r="J540" s="7">
        <v>3843</v>
      </c>
      <c r="K540" s="7">
        <v>0</v>
      </c>
      <c r="L540" s="7">
        <v>1.96</v>
      </c>
      <c r="M540" s="8">
        <v>1.1999999999999999E-07</v>
      </c>
      <c r="N540" s="8">
        <v>0</v>
      </c>
      <c r="O540" s="8">
        <v>0</v>
      </c>
      <c r="P540" s="52"/>
    </row>
    <row r="541" spans="1:16" ht="12.75">
      <c r="A541" s="52"/>
      <c r="B541" s="6" t="s">
        <v>2061</v>
      </c>
      <c r="C541" s="17" t="s">
        <v>2062</v>
      </c>
      <c r="D541" s="18" t="s">
        <v>946</v>
      </c>
      <c r="E541" s="6" t="s">
        <v>850</v>
      </c>
      <c r="F541" s="6"/>
      <c r="G541" s="6" t="s">
        <v>887</v>
      </c>
      <c r="H541" s="6" t="s">
        <v>44</v>
      </c>
      <c r="I541" s="7">
        <v>2180.5700000000002</v>
      </c>
      <c r="J541" s="7">
        <v>106</v>
      </c>
      <c r="K541" s="7">
        <v>0</v>
      </c>
      <c r="L541" s="7">
        <v>7.3399999999999999</v>
      </c>
      <c r="M541" s="8">
        <v>4.7859999999999999E-05</v>
      </c>
      <c r="N541" s="8">
        <v>0</v>
      </c>
      <c r="O541" s="8">
        <v>0</v>
      </c>
      <c r="P541" s="52"/>
    </row>
    <row r="542" spans="1:16" ht="12.75">
      <c r="A542" s="52"/>
      <c r="B542" s="6" t="s">
        <v>2063</v>
      </c>
      <c r="C542" s="17" t="s">
        <v>2064</v>
      </c>
      <c r="D542" s="18" t="s">
        <v>260</v>
      </c>
      <c r="E542" s="6" t="s">
        <v>850</v>
      </c>
      <c r="F542" s="6"/>
      <c r="G542" s="6" t="s">
        <v>887</v>
      </c>
      <c r="H542" s="6" t="s">
        <v>44</v>
      </c>
      <c r="I542" s="7">
        <v>3.8399999999999999</v>
      </c>
      <c r="J542" s="7">
        <v>69842</v>
      </c>
      <c r="K542" s="7">
        <v>0</v>
      </c>
      <c r="L542" s="7">
        <v>8.5099999999999998</v>
      </c>
      <c r="M542" s="8">
        <v>4.0000000000000001E-08</v>
      </c>
      <c r="N542" s="8">
        <v>0</v>
      </c>
      <c r="O542" s="8">
        <v>0</v>
      </c>
      <c r="P542" s="52"/>
    </row>
    <row r="543" spans="1:16" ht="12.75">
      <c r="A543" s="52"/>
      <c r="B543" s="6" t="s">
        <v>2065</v>
      </c>
      <c r="C543" s="17" t="s">
        <v>2066</v>
      </c>
      <c r="D543" s="18" t="s">
        <v>254</v>
      </c>
      <c r="E543" s="6" t="s">
        <v>850</v>
      </c>
      <c r="F543" s="6"/>
      <c r="G543" s="6" t="s">
        <v>887</v>
      </c>
      <c r="H543" s="6" t="s">
        <v>49</v>
      </c>
      <c r="I543" s="7">
        <v>8980.7600000000002</v>
      </c>
      <c r="J543" s="7">
        <v>9251</v>
      </c>
      <c r="K543" s="7">
        <v>0</v>
      </c>
      <c r="L543" s="7">
        <v>2927.4400000000001</v>
      </c>
      <c r="M543" s="8">
        <v>7.1099999999999997E-06</v>
      </c>
      <c r="N543" s="8">
        <v>0.0071000000000000004</v>
      </c>
      <c r="O543" s="8">
        <v>0.0018</v>
      </c>
      <c r="P543" s="52"/>
    </row>
    <row r="544" spans="1:16" ht="12.75">
      <c r="A544" s="52"/>
      <c r="B544" s="6" t="s">
        <v>2067</v>
      </c>
      <c r="C544" s="17" t="s">
        <v>2068</v>
      </c>
      <c r="D544" s="18" t="s">
        <v>260</v>
      </c>
      <c r="E544" s="6" t="s">
        <v>850</v>
      </c>
      <c r="F544" s="6"/>
      <c r="G544" s="6" t="s">
        <v>887</v>
      </c>
      <c r="H544" s="6" t="s">
        <v>44</v>
      </c>
      <c r="I544" s="7">
        <v>29.359999999999999</v>
      </c>
      <c r="J544" s="7">
        <v>14405</v>
      </c>
      <c r="K544" s="7">
        <v>0</v>
      </c>
      <c r="L544" s="7">
        <v>13.43</v>
      </c>
      <c r="M544" s="8">
        <v>1.6E-07</v>
      </c>
      <c r="N544" s="8">
        <v>0</v>
      </c>
      <c r="O544" s="8">
        <v>0</v>
      </c>
      <c r="P544" s="52"/>
    </row>
    <row r="545" spans="1:16" ht="12.75">
      <c r="A545" s="52"/>
      <c r="B545" s="6" t="s">
        <v>2069</v>
      </c>
      <c r="C545" s="17" t="s">
        <v>2070</v>
      </c>
      <c r="D545" s="18" t="s">
        <v>260</v>
      </c>
      <c r="E545" s="6" t="s">
        <v>850</v>
      </c>
      <c r="F545" s="6"/>
      <c r="G545" s="6" t="s">
        <v>887</v>
      </c>
      <c r="H545" s="6" t="s">
        <v>44</v>
      </c>
      <c r="I545" s="7">
        <v>5255.6599999999999</v>
      </c>
      <c r="J545" s="7">
        <v>1738</v>
      </c>
      <c r="K545" s="7">
        <v>0</v>
      </c>
      <c r="L545" s="7">
        <v>290.11000000000001</v>
      </c>
      <c r="M545" s="8">
        <v>0.00010000000000000001</v>
      </c>
      <c r="N545" s="8">
        <v>0.00069999999999999999</v>
      </c>
      <c r="O545" s="8">
        <v>0.00020000000000000001</v>
      </c>
      <c r="P545" s="52"/>
    </row>
    <row r="546" spans="1:16" ht="12.75">
      <c r="A546" s="52"/>
      <c r="B546" s="6" t="s">
        <v>2071</v>
      </c>
      <c r="C546" s="17" t="s">
        <v>2072</v>
      </c>
      <c r="D546" s="18" t="s">
        <v>260</v>
      </c>
      <c r="E546" s="6" t="s">
        <v>850</v>
      </c>
      <c r="F546" s="6"/>
      <c r="G546" s="6" t="s">
        <v>887</v>
      </c>
      <c r="H546" s="6" t="s">
        <v>44</v>
      </c>
      <c r="I546" s="7">
        <v>3732.6300000000001</v>
      </c>
      <c r="J546" s="7">
        <v>5644</v>
      </c>
      <c r="K546" s="7">
        <v>0</v>
      </c>
      <c r="L546" s="7">
        <v>669.09000000000003</v>
      </c>
      <c r="M546" s="8">
        <v>0.00010000000000000001</v>
      </c>
      <c r="N546" s="8">
        <v>0.0016000000000000001</v>
      </c>
      <c r="O546" s="8">
        <v>0.00040000000000000002</v>
      </c>
      <c r="P546" s="52"/>
    </row>
    <row r="547" spans="1:16" ht="12.75">
      <c r="A547" s="52"/>
      <c r="B547" s="6" t="s">
        <v>2073</v>
      </c>
      <c r="C547" s="17" t="s">
        <v>2074</v>
      </c>
      <c r="D547" s="18" t="s">
        <v>260</v>
      </c>
      <c r="E547" s="6" t="s">
        <v>850</v>
      </c>
      <c r="F547" s="6"/>
      <c r="G547" s="6" t="s">
        <v>887</v>
      </c>
      <c r="H547" s="6" t="s">
        <v>44</v>
      </c>
      <c r="I547" s="7">
        <v>12.210000000000001</v>
      </c>
      <c r="J547" s="7">
        <v>26735</v>
      </c>
      <c r="K547" s="7">
        <v>0.029999999999999999</v>
      </c>
      <c r="L547" s="7">
        <v>10.390000000000001</v>
      </c>
      <c r="M547" s="8">
        <v>2.9999999999999997E-08</v>
      </c>
      <c r="N547" s="8">
        <v>0</v>
      </c>
      <c r="O547" s="8">
        <v>0</v>
      </c>
      <c r="P547" s="52"/>
    </row>
    <row r="548" spans="1:16" ht="12.75">
      <c r="A548" s="52"/>
      <c r="B548" s="6" t="s">
        <v>2075</v>
      </c>
      <c r="C548" s="17" t="s">
        <v>2076</v>
      </c>
      <c r="D548" s="18" t="s">
        <v>1029</v>
      </c>
      <c r="E548" s="6" t="s">
        <v>850</v>
      </c>
      <c r="F548" s="6"/>
      <c r="G548" s="6" t="s">
        <v>858</v>
      </c>
      <c r="H548" s="6" t="s">
        <v>100</v>
      </c>
      <c r="I548" s="7">
        <v>144.37000000000001</v>
      </c>
      <c r="J548" s="7">
        <v>481</v>
      </c>
      <c r="K548" s="7">
        <v>0</v>
      </c>
      <c r="L548" s="7">
        <v>0.68999999999999995</v>
      </c>
      <c r="M548" s="8">
        <v>0</v>
      </c>
      <c r="N548" s="8">
        <v>0</v>
      </c>
      <c r="O548" s="8">
        <v>0</v>
      </c>
      <c r="P548" s="52"/>
    </row>
    <row r="549" spans="1:16" ht="12.75">
      <c r="A549" s="52"/>
      <c r="B549" s="6" t="s">
        <v>2077</v>
      </c>
      <c r="C549" s="17" t="s">
        <v>2078</v>
      </c>
      <c r="D549" s="18" t="s">
        <v>1029</v>
      </c>
      <c r="E549" s="6" t="s">
        <v>850</v>
      </c>
      <c r="F549" s="6"/>
      <c r="G549" s="6" t="s">
        <v>858</v>
      </c>
      <c r="H549" s="6" t="s">
        <v>100</v>
      </c>
      <c r="I549" s="7">
        <v>48.649999999999999</v>
      </c>
      <c r="J549" s="7">
        <v>6155</v>
      </c>
      <c r="K549" s="7">
        <v>0</v>
      </c>
      <c r="L549" s="7">
        <v>2.9900000000000002</v>
      </c>
      <c r="M549" s="8">
        <v>1E-08</v>
      </c>
      <c r="N549" s="8">
        <v>0</v>
      </c>
      <c r="O549" s="8">
        <v>0</v>
      </c>
      <c r="P549" s="52"/>
    </row>
    <row r="550" spans="1:16" ht="12.75">
      <c r="A550" s="52"/>
      <c r="B550" s="6" t="s">
        <v>2079</v>
      </c>
      <c r="C550" s="17" t="s">
        <v>2080</v>
      </c>
      <c r="D550" s="18" t="s">
        <v>260</v>
      </c>
      <c r="E550" s="6" t="s">
        <v>850</v>
      </c>
      <c r="F550" s="6"/>
      <c r="G550" s="6" t="s">
        <v>858</v>
      </c>
      <c r="H550" s="6" t="s">
        <v>44</v>
      </c>
      <c r="I550" s="7">
        <v>565.61000000000001</v>
      </c>
      <c r="J550" s="7">
        <v>4122</v>
      </c>
      <c r="K550" s="7">
        <v>0</v>
      </c>
      <c r="L550" s="7">
        <v>74.049999999999997</v>
      </c>
      <c r="M550" s="8">
        <v>7.0000000000000005E-08</v>
      </c>
      <c r="N550" s="8">
        <v>0.00020000000000000001</v>
      </c>
      <c r="O550" s="8">
        <v>0</v>
      </c>
      <c r="P550" s="52"/>
    </row>
    <row r="551" spans="1:16" ht="12.75">
      <c r="A551" s="52"/>
      <c r="B551" s="6" t="s">
        <v>2081</v>
      </c>
      <c r="C551" s="17" t="s">
        <v>2082</v>
      </c>
      <c r="D551" s="18" t="s">
        <v>254</v>
      </c>
      <c r="E551" s="6" t="s">
        <v>850</v>
      </c>
      <c r="F551" s="6"/>
      <c r="G551" s="6" t="s">
        <v>858</v>
      </c>
      <c r="H551" s="6" t="s">
        <v>49</v>
      </c>
      <c r="I551" s="7">
        <v>112.83</v>
      </c>
      <c r="J551" s="7">
        <v>5193</v>
      </c>
      <c r="K551" s="7">
        <v>0</v>
      </c>
      <c r="L551" s="7">
        <v>20.649999999999999</v>
      </c>
      <c r="M551" s="8">
        <v>8.9999999999999999E-08</v>
      </c>
      <c r="N551" s="8">
        <v>0.00010000000000000001</v>
      </c>
      <c r="O551" s="8">
        <v>0</v>
      </c>
      <c r="P551" s="52"/>
    </row>
    <row r="552" spans="1:16" ht="12.75">
      <c r="A552" s="52"/>
      <c r="B552" s="6" t="s">
        <v>2083</v>
      </c>
      <c r="C552" s="17" t="s">
        <v>2084</v>
      </c>
      <c r="D552" s="18" t="s">
        <v>854</v>
      </c>
      <c r="E552" s="6" t="s">
        <v>850</v>
      </c>
      <c r="F552" s="6"/>
      <c r="G552" s="6" t="s">
        <v>858</v>
      </c>
      <c r="H552" s="6" t="s">
        <v>100</v>
      </c>
      <c r="I552" s="7">
        <v>21.77</v>
      </c>
      <c r="J552" s="7">
        <v>3583</v>
      </c>
      <c r="K552" s="7">
        <v>0</v>
      </c>
      <c r="L552" s="7">
        <v>0.78000000000000003</v>
      </c>
      <c r="M552" s="8">
        <v>1E-08</v>
      </c>
      <c r="N552" s="8">
        <v>0</v>
      </c>
      <c r="O552" s="8">
        <v>0</v>
      </c>
      <c r="P552" s="52"/>
    </row>
    <row r="553" spans="1:16" ht="12.75">
      <c r="A553" s="52"/>
      <c r="B553" s="6" t="s">
        <v>2085</v>
      </c>
      <c r="C553" s="17" t="s">
        <v>2086</v>
      </c>
      <c r="D553" s="18" t="s">
        <v>1769</v>
      </c>
      <c r="E553" s="6" t="s">
        <v>850</v>
      </c>
      <c r="F553" s="6"/>
      <c r="G553" s="6" t="s">
        <v>858</v>
      </c>
      <c r="H553" s="6" t="s">
        <v>100</v>
      </c>
      <c r="I553" s="7">
        <v>79599.470000000001</v>
      </c>
      <c r="J553" s="7">
        <v>635</v>
      </c>
      <c r="K553" s="7">
        <v>0</v>
      </c>
      <c r="L553" s="7">
        <v>505.45999999999998</v>
      </c>
      <c r="M553" s="8">
        <v>4.0099999999999997E-06</v>
      </c>
      <c r="N553" s="8">
        <v>0.0011999999999999999</v>
      </c>
      <c r="O553" s="8">
        <v>0.00029999999999999997</v>
      </c>
      <c r="P553" s="52"/>
    </row>
    <row r="554" spans="1:16" ht="12.75">
      <c r="A554" s="52"/>
      <c r="B554" s="6" t="s">
        <v>2087</v>
      </c>
      <c r="C554" s="17" t="s">
        <v>2088</v>
      </c>
      <c r="D554" s="18" t="s">
        <v>254</v>
      </c>
      <c r="E554" s="6" t="s">
        <v>850</v>
      </c>
      <c r="F554" s="6"/>
      <c r="G554" s="6" t="s">
        <v>858</v>
      </c>
      <c r="H554" s="6" t="s">
        <v>49</v>
      </c>
      <c r="I554" s="7">
        <v>1228.8299999999999</v>
      </c>
      <c r="J554" s="7">
        <v>951</v>
      </c>
      <c r="K554" s="7">
        <v>0</v>
      </c>
      <c r="L554" s="7">
        <v>41.18</v>
      </c>
      <c r="M554" s="8">
        <v>3.1E-07</v>
      </c>
      <c r="N554" s="8">
        <v>0.00010000000000000001</v>
      </c>
      <c r="O554" s="8">
        <v>0</v>
      </c>
      <c r="P554" s="52"/>
    </row>
    <row r="555" spans="1:16" ht="12.75">
      <c r="A555" s="52"/>
      <c r="B555" s="6" t="s">
        <v>2089</v>
      </c>
      <c r="C555" s="17" t="s">
        <v>2090</v>
      </c>
      <c r="D555" s="18" t="s">
        <v>254</v>
      </c>
      <c r="E555" s="6" t="s">
        <v>850</v>
      </c>
      <c r="F555" s="6"/>
      <c r="G555" s="6" t="s">
        <v>858</v>
      </c>
      <c r="H555" s="6" t="s">
        <v>49</v>
      </c>
      <c r="I555" s="7">
        <v>3356.9499999999998</v>
      </c>
      <c r="J555" s="7">
        <v>208</v>
      </c>
      <c r="K555" s="7">
        <v>0</v>
      </c>
      <c r="L555" s="7">
        <v>24.600000000000001</v>
      </c>
      <c r="M555" s="8">
        <v>1.6999999999999999E-07</v>
      </c>
      <c r="N555" s="8">
        <v>0.00010000000000000001</v>
      </c>
      <c r="O555" s="8">
        <v>0</v>
      </c>
      <c r="P555" s="52"/>
    </row>
    <row r="556" spans="1:16" ht="12.75">
      <c r="A556" s="52"/>
      <c r="B556" s="6" t="s">
        <v>2091</v>
      </c>
      <c r="C556" s="17" t="s">
        <v>2092</v>
      </c>
      <c r="D556" s="18" t="s">
        <v>260</v>
      </c>
      <c r="E556" s="6" t="s">
        <v>850</v>
      </c>
      <c r="F556" s="6"/>
      <c r="G556" s="6" t="s">
        <v>858</v>
      </c>
      <c r="H556" s="6" t="s">
        <v>44</v>
      </c>
      <c r="I556" s="7">
        <v>3777.4699999999998</v>
      </c>
      <c r="J556" s="7">
        <v>13632</v>
      </c>
      <c r="K556" s="7">
        <v>0</v>
      </c>
      <c r="L556" s="7">
        <v>1635.47</v>
      </c>
      <c r="M556" s="8">
        <v>1.28E-06</v>
      </c>
      <c r="N556" s="8">
        <v>0.0040000000000000001</v>
      </c>
      <c r="O556" s="8">
        <v>0.001</v>
      </c>
      <c r="P556" s="52"/>
    </row>
    <row r="557" spans="1:16" ht="12.75">
      <c r="A557" s="52"/>
      <c r="B557" s="6" t="s">
        <v>2093</v>
      </c>
      <c r="C557" s="17" t="s">
        <v>2094</v>
      </c>
      <c r="D557" s="18" t="s">
        <v>271</v>
      </c>
      <c r="E557" s="6" t="s">
        <v>850</v>
      </c>
      <c r="F557" s="6"/>
      <c r="G557" s="6" t="s">
        <v>858</v>
      </c>
      <c r="H557" s="6" t="s">
        <v>100</v>
      </c>
      <c r="I557" s="7">
        <v>91199.380000000005</v>
      </c>
      <c r="J557" s="7">
        <v>47</v>
      </c>
      <c r="K557" s="7">
        <v>0</v>
      </c>
      <c r="L557" s="7">
        <v>42.859999999999999</v>
      </c>
      <c r="M557" s="8">
        <v>1.3000000000000001E-06</v>
      </c>
      <c r="N557" s="8">
        <v>0.00010000000000000001</v>
      </c>
      <c r="O557" s="8">
        <v>0</v>
      </c>
      <c r="P557" s="52"/>
    </row>
    <row r="558" spans="1:16" ht="12.75">
      <c r="A558" s="52"/>
      <c r="B558" s="6" t="s">
        <v>2095</v>
      </c>
      <c r="C558" s="17" t="s">
        <v>2096</v>
      </c>
      <c r="D558" s="18" t="s">
        <v>260</v>
      </c>
      <c r="E558" s="6" t="s">
        <v>850</v>
      </c>
      <c r="F558" s="6"/>
      <c r="G558" s="6" t="s">
        <v>858</v>
      </c>
      <c r="H558" s="6" t="s">
        <v>44</v>
      </c>
      <c r="I558" s="7">
        <v>124.90000000000001</v>
      </c>
      <c r="J558" s="7">
        <v>8740</v>
      </c>
      <c r="K558" s="7">
        <v>0</v>
      </c>
      <c r="L558" s="7">
        <v>34.670000000000002</v>
      </c>
      <c r="M558" s="8">
        <v>7.0000000000000005E-08</v>
      </c>
      <c r="N558" s="8">
        <v>0.00010000000000000001</v>
      </c>
      <c r="O558" s="8">
        <v>0</v>
      </c>
      <c r="P558" s="52"/>
    </row>
    <row r="559" spans="1:16" ht="12.75">
      <c r="A559" s="52"/>
      <c r="B559" s="6" t="s">
        <v>2097</v>
      </c>
      <c r="C559" s="17" t="s">
        <v>2098</v>
      </c>
      <c r="D559" s="18" t="s">
        <v>260</v>
      </c>
      <c r="E559" s="6" t="s">
        <v>850</v>
      </c>
      <c r="F559" s="6"/>
      <c r="G559" s="6" t="s">
        <v>858</v>
      </c>
      <c r="H559" s="6" t="s">
        <v>44</v>
      </c>
      <c r="I559" s="7">
        <v>224.11000000000001</v>
      </c>
      <c r="J559" s="7">
        <v>8431</v>
      </c>
      <c r="K559" s="7">
        <v>0</v>
      </c>
      <c r="L559" s="7">
        <v>60.009999999999998</v>
      </c>
      <c r="M559" s="8">
        <v>1.1999999999999999E-07</v>
      </c>
      <c r="N559" s="8">
        <v>0.00010000000000000001</v>
      </c>
      <c r="O559" s="8">
        <v>0</v>
      </c>
      <c r="P559" s="52"/>
    </row>
    <row r="560" spans="1:16" ht="12.75">
      <c r="A560" s="52"/>
      <c r="B560" s="6" t="s">
        <v>2099</v>
      </c>
      <c r="C560" s="17" t="s">
        <v>2100</v>
      </c>
      <c r="D560" s="18" t="s">
        <v>854</v>
      </c>
      <c r="E560" s="6" t="s">
        <v>850</v>
      </c>
      <c r="F560" s="6"/>
      <c r="G560" s="6" t="s">
        <v>858</v>
      </c>
      <c r="H560" s="6" t="s">
        <v>100</v>
      </c>
      <c r="I560" s="7">
        <v>21.77</v>
      </c>
      <c r="J560" s="7">
        <v>3202</v>
      </c>
      <c r="K560" s="7">
        <v>0</v>
      </c>
      <c r="L560" s="7">
        <v>0.69999999999999996</v>
      </c>
      <c r="M560" s="8">
        <v>1E-08</v>
      </c>
      <c r="N560" s="8">
        <v>0</v>
      </c>
      <c r="O560" s="8">
        <v>0</v>
      </c>
      <c r="P560" s="52"/>
    </row>
    <row r="561" spans="1:16" ht="12.75">
      <c r="A561" s="52"/>
      <c r="B561" s="6" t="s">
        <v>2101</v>
      </c>
      <c r="C561" s="17" t="s">
        <v>2102</v>
      </c>
      <c r="D561" s="18" t="s">
        <v>260</v>
      </c>
      <c r="E561" s="6" t="s">
        <v>850</v>
      </c>
      <c r="F561" s="6"/>
      <c r="G561" s="6" t="s">
        <v>858</v>
      </c>
      <c r="H561" s="6" t="s">
        <v>44</v>
      </c>
      <c r="I561" s="7">
        <v>17977.919999999998</v>
      </c>
      <c r="J561" s="7">
        <v>4846</v>
      </c>
      <c r="K561" s="7">
        <v>0</v>
      </c>
      <c r="L561" s="7">
        <v>2766.96</v>
      </c>
      <c r="M561" s="8">
        <v>4.7299999999999996E-06</v>
      </c>
      <c r="N561" s="8">
        <v>0.0067000000000000002</v>
      </c>
      <c r="O561" s="8">
        <v>0.0016999999999999999</v>
      </c>
      <c r="P561" s="52"/>
    </row>
    <row r="562" spans="1:16" ht="12.75">
      <c r="A562" s="52"/>
      <c r="B562" s="6" t="s">
        <v>2103</v>
      </c>
      <c r="C562" s="17" t="s">
        <v>2104</v>
      </c>
      <c r="D562" s="18" t="s">
        <v>254</v>
      </c>
      <c r="E562" s="6" t="s">
        <v>850</v>
      </c>
      <c r="F562" s="6"/>
      <c r="G562" s="6" t="s">
        <v>930</v>
      </c>
      <c r="H562" s="6" t="s">
        <v>49</v>
      </c>
      <c r="I562" s="7">
        <v>8460.9500000000007</v>
      </c>
      <c r="J562" s="7">
        <v>987</v>
      </c>
      <c r="K562" s="7">
        <v>0</v>
      </c>
      <c r="L562" s="7">
        <v>294.25</v>
      </c>
      <c r="M562" s="8">
        <v>0.00029999999999999997</v>
      </c>
      <c r="N562" s="8">
        <v>0.00069999999999999999</v>
      </c>
      <c r="O562" s="8">
        <v>0.00020000000000000001</v>
      </c>
      <c r="P562" s="52"/>
    </row>
    <row r="563" spans="1:16" ht="12.75">
      <c r="A563" s="52"/>
      <c r="B563" s="6" t="s">
        <v>2105</v>
      </c>
      <c r="C563" s="17" t="s">
        <v>2106</v>
      </c>
      <c r="D563" s="18" t="s">
        <v>254</v>
      </c>
      <c r="E563" s="6" t="s">
        <v>850</v>
      </c>
      <c r="F563" s="6"/>
      <c r="G563" s="6" t="s">
        <v>930</v>
      </c>
      <c r="H563" s="6" t="s">
        <v>49</v>
      </c>
      <c r="I563" s="7">
        <v>8465.25</v>
      </c>
      <c r="J563" s="7">
        <v>12</v>
      </c>
      <c r="K563" s="7">
        <v>0</v>
      </c>
      <c r="L563" s="7">
        <v>3.5800000000000001</v>
      </c>
      <c r="M563" s="8">
        <v>0</v>
      </c>
      <c r="N563" s="8">
        <v>0</v>
      </c>
      <c r="O563" s="8">
        <v>0</v>
      </c>
      <c r="P563" s="52"/>
    </row>
    <row r="564" spans="1:16" ht="12.75">
      <c r="A564" s="52"/>
      <c r="B564" s="6" t="s">
        <v>2107</v>
      </c>
      <c r="C564" s="17" t="s">
        <v>2108</v>
      </c>
      <c r="D564" s="18" t="s">
        <v>260</v>
      </c>
      <c r="E564" s="6" t="s">
        <v>850</v>
      </c>
      <c r="F564" s="6"/>
      <c r="G564" s="6" t="s">
        <v>930</v>
      </c>
      <c r="H564" s="6" t="s">
        <v>44</v>
      </c>
      <c r="I564" s="7">
        <v>6688.5799999999999</v>
      </c>
      <c r="J564" s="7">
        <v>980</v>
      </c>
      <c r="K564" s="7">
        <v>0</v>
      </c>
      <c r="L564" s="7">
        <v>208.18000000000001</v>
      </c>
      <c r="M564" s="8">
        <v>0.00010000000000000001</v>
      </c>
      <c r="N564" s="8">
        <v>0.00050000000000000001</v>
      </c>
      <c r="O564" s="8">
        <v>0.00010000000000000001</v>
      </c>
      <c r="P564" s="52"/>
    </row>
    <row r="565" spans="1:16" ht="12.75">
      <c r="A565" s="52"/>
      <c r="B565" s="6" t="s">
        <v>2109</v>
      </c>
      <c r="C565" s="17" t="s">
        <v>2110</v>
      </c>
      <c r="D565" s="18" t="s">
        <v>260</v>
      </c>
      <c r="E565" s="6" t="s">
        <v>850</v>
      </c>
      <c r="F565" s="6"/>
      <c r="G565" s="6" t="s">
        <v>930</v>
      </c>
      <c r="H565" s="6" t="s">
        <v>44</v>
      </c>
      <c r="I565" s="7">
        <v>7550.71</v>
      </c>
      <c r="J565" s="7">
        <v>6199</v>
      </c>
      <c r="K565" s="7">
        <v>0</v>
      </c>
      <c r="L565" s="7">
        <v>1486.5899999999999</v>
      </c>
      <c r="M565" s="8">
        <v>1.258E-05</v>
      </c>
      <c r="N565" s="8">
        <v>0.0035999999999999999</v>
      </c>
      <c r="O565" s="8">
        <v>0.00089999999999999998</v>
      </c>
      <c r="P565" s="52"/>
    </row>
    <row r="566" spans="1:16" ht="12.75">
      <c r="A566" s="52"/>
      <c r="B566" s="6" t="s">
        <v>2111</v>
      </c>
      <c r="C566" s="17" t="s">
        <v>2112</v>
      </c>
      <c r="D566" s="18" t="s">
        <v>260</v>
      </c>
      <c r="E566" s="6" t="s">
        <v>850</v>
      </c>
      <c r="F566" s="6"/>
      <c r="G566" s="6" t="s">
        <v>930</v>
      </c>
      <c r="H566" s="6" t="s">
        <v>44</v>
      </c>
      <c r="I566" s="7">
        <v>6662.46</v>
      </c>
      <c r="J566" s="7">
        <v>977</v>
      </c>
      <c r="K566" s="7">
        <v>0</v>
      </c>
      <c r="L566" s="7">
        <v>206.72999999999999</v>
      </c>
      <c r="M566" s="8">
        <v>0.00020000000000000001</v>
      </c>
      <c r="N566" s="8">
        <v>0.00050000000000000001</v>
      </c>
      <c r="O566" s="8">
        <v>0.00010000000000000001</v>
      </c>
      <c r="P566" s="52"/>
    </row>
    <row r="567" spans="1:16" ht="12.75">
      <c r="A567" s="52"/>
      <c r="B567" s="6" t="s">
        <v>2113</v>
      </c>
      <c r="C567" s="17" t="s">
        <v>2113</v>
      </c>
      <c r="D567" s="18" t="s">
        <v>260</v>
      </c>
      <c r="E567" s="6" t="s">
        <v>850</v>
      </c>
      <c r="F567" s="6"/>
      <c r="G567" s="6" t="s">
        <v>930</v>
      </c>
      <c r="H567" s="6" t="s">
        <v>44</v>
      </c>
      <c r="I567" s="7">
        <v>9279.75</v>
      </c>
      <c r="J567" s="7">
        <v>1042</v>
      </c>
      <c r="K567" s="7">
        <v>0</v>
      </c>
      <c r="L567" s="7">
        <v>307.10000000000002</v>
      </c>
      <c r="M567" s="8">
        <v>0.00010000000000000001</v>
      </c>
      <c r="N567" s="8">
        <v>0.00069999999999999999</v>
      </c>
      <c r="O567" s="8">
        <v>0.00020000000000000001</v>
      </c>
      <c r="P567" s="52"/>
    </row>
    <row r="568" spans="1:16" ht="12.75">
      <c r="A568" s="52"/>
      <c r="B568" s="6" t="s">
        <v>2114</v>
      </c>
      <c r="C568" s="17" t="s">
        <v>2113</v>
      </c>
      <c r="D568" s="18" t="s">
        <v>260</v>
      </c>
      <c r="E568" s="6" t="s">
        <v>850</v>
      </c>
      <c r="F568" s="6"/>
      <c r="G568" s="6" t="s">
        <v>930</v>
      </c>
      <c r="H568" s="6" t="s">
        <v>44</v>
      </c>
      <c r="I568" s="7">
        <v>-9279.75</v>
      </c>
      <c r="J568" s="7">
        <v>957</v>
      </c>
      <c r="K568" s="7">
        <v>0</v>
      </c>
      <c r="L568" s="7">
        <v>-282.05000000000001</v>
      </c>
      <c r="M568" s="8">
        <v>0</v>
      </c>
      <c r="N568" s="8">
        <v>-0.00069999999999999999</v>
      </c>
      <c r="O568" s="8">
        <v>-0.00020000000000000001</v>
      </c>
      <c r="P568" s="52"/>
    </row>
    <row r="569" spans="1:16" ht="12.75">
      <c r="A569" s="52"/>
      <c r="B569" s="6" t="s">
        <v>2115</v>
      </c>
      <c r="C569" s="17" t="s">
        <v>2116</v>
      </c>
      <c r="D569" s="18" t="s">
        <v>260</v>
      </c>
      <c r="E569" s="6" t="s">
        <v>850</v>
      </c>
      <c r="F569" s="6"/>
      <c r="G569" s="6" t="s">
        <v>930</v>
      </c>
      <c r="H569" s="6" t="s">
        <v>44</v>
      </c>
      <c r="I569" s="7">
        <v>6218.29</v>
      </c>
      <c r="J569" s="7">
        <v>975</v>
      </c>
      <c r="K569" s="7">
        <v>0</v>
      </c>
      <c r="L569" s="7">
        <v>192.56</v>
      </c>
      <c r="M569" s="8">
        <v>0.00029999999999999997</v>
      </c>
      <c r="N569" s="8">
        <v>0.00050000000000000001</v>
      </c>
      <c r="O569" s="8">
        <v>0.00010000000000000001</v>
      </c>
      <c r="P569" s="52"/>
    </row>
    <row r="570" spans="1:16" ht="12.75">
      <c r="A570" s="52"/>
      <c r="B570" s="6" t="s">
        <v>2117</v>
      </c>
      <c r="C570" s="17" t="s">
        <v>2118</v>
      </c>
      <c r="D570" s="18" t="s">
        <v>260</v>
      </c>
      <c r="E570" s="6" t="s">
        <v>850</v>
      </c>
      <c r="F570" s="6"/>
      <c r="G570" s="6" t="s">
        <v>930</v>
      </c>
      <c r="H570" s="6" t="s">
        <v>44</v>
      </c>
      <c r="I570" s="7">
        <v>4633.3100000000004</v>
      </c>
      <c r="J570" s="7">
        <v>979</v>
      </c>
      <c r="K570" s="7">
        <v>0</v>
      </c>
      <c r="L570" s="7">
        <v>144.06</v>
      </c>
      <c r="M570" s="8">
        <v>0.00010000000000000001</v>
      </c>
      <c r="N570" s="8">
        <v>0.00029999999999999997</v>
      </c>
      <c r="O570" s="8">
        <v>0.00010000000000000001</v>
      </c>
      <c r="P570" s="52"/>
    </row>
    <row r="571" spans="1:16" ht="12.75">
      <c r="A571" s="52"/>
      <c r="B571" s="6" t="s">
        <v>2119</v>
      </c>
      <c r="C571" s="17" t="s">
        <v>2120</v>
      </c>
      <c r="D571" s="18" t="s">
        <v>260</v>
      </c>
      <c r="E571" s="6" t="s">
        <v>850</v>
      </c>
      <c r="F571" s="6"/>
      <c r="G571" s="6" t="s">
        <v>930</v>
      </c>
      <c r="H571" s="6" t="s">
        <v>44</v>
      </c>
      <c r="I571" s="7">
        <v>1379.52</v>
      </c>
      <c r="J571" s="7">
        <v>50</v>
      </c>
      <c r="K571" s="7">
        <v>0</v>
      </c>
      <c r="L571" s="7">
        <v>2.1899999999999999</v>
      </c>
      <c r="M571" s="8">
        <v>0</v>
      </c>
      <c r="N571" s="8">
        <v>0</v>
      </c>
      <c r="O571" s="8">
        <v>0</v>
      </c>
      <c r="P571" s="52"/>
    </row>
    <row r="572" spans="1:16" ht="12.75">
      <c r="A572" s="52"/>
      <c r="B572" s="6" t="s">
        <v>2121</v>
      </c>
      <c r="C572" s="17" t="s">
        <v>2122</v>
      </c>
      <c r="D572" s="18" t="s">
        <v>260</v>
      </c>
      <c r="E572" s="6" t="s">
        <v>850</v>
      </c>
      <c r="F572" s="6"/>
      <c r="G572" s="6" t="s">
        <v>930</v>
      </c>
      <c r="H572" s="6" t="s">
        <v>44</v>
      </c>
      <c r="I572" s="7">
        <v>2220.8200000000002</v>
      </c>
      <c r="J572" s="7">
        <v>981</v>
      </c>
      <c r="K572" s="7">
        <v>0</v>
      </c>
      <c r="L572" s="7">
        <v>69.189999999999998</v>
      </c>
      <c r="M572" s="8">
        <v>0.00010000000000000001</v>
      </c>
      <c r="N572" s="8">
        <v>0.00020000000000000001</v>
      </c>
      <c r="O572" s="8">
        <v>0</v>
      </c>
      <c r="P572" s="52"/>
    </row>
    <row r="573" spans="1:16" ht="12.75">
      <c r="A573" s="52"/>
      <c r="B573" s="6" t="s">
        <v>2123</v>
      </c>
      <c r="C573" s="17" t="s">
        <v>2124</v>
      </c>
      <c r="D573" s="18" t="s">
        <v>249</v>
      </c>
      <c r="E573" s="6" t="s">
        <v>850</v>
      </c>
      <c r="F573" s="6"/>
      <c r="G573" s="6" t="s">
        <v>930</v>
      </c>
      <c r="H573" s="6" t="s">
        <v>49</v>
      </c>
      <c r="I573" s="7">
        <v>1900.3699999999999</v>
      </c>
      <c r="J573" s="7">
        <v>419</v>
      </c>
      <c r="K573" s="7">
        <v>0</v>
      </c>
      <c r="L573" s="7">
        <v>28.059999999999999</v>
      </c>
      <c r="M573" s="8">
        <v>1.5509999999999999E-05</v>
      </c>
      <c r="N573" s="8">
        <v>0.00010000000000000001</v>
      </c>
      <c r="O573" s="8">
        <v>0</v>
      </c>
      <c r="P573" s="52"/>
    </row>
    <row r="574" spans="1:16" ht="12.75">
      <c r="A574" s="52"/>
      <c r="B574" s="6" t="s">
        <v>2125</v>
      </c>
      <c r="C574" s="17" t="s">
        <v>2124</v>
      </c>
      <c r="D574" s="18" t="s">
        <v>249</v>
      </c>
      <c r="E574" s="6" t="s">
        <v>850</v>
      </c>
      <c r="F574" s="6"/>
      <c r="G574" s="6" t="s">
        <v>930</v>
      </c>
      <c r="H574" s="6" t="s">
        <v>49</v>
      </c>
      <c r="I574" s="7">
        <v>2926.2600000000002</v>
      </c>
      <c r="J574" s="7">
        <v>50</v>
      </c>
      <c r="K574" s="7">
        <v>0</v>
      </c>
      <c r="L574" s="7">
        <v>5.1600000000000001</v>
      </c>
      <c r="M574" s="8">
        <v>0.00010000000000000001</v>
      </c>
      <c r="N574" s="8">
        <v>0</v>
      </c>
      <c r="O574" s="8">
        <v>0</v>
      </c>
      <c r="P574" s="52"/>
    </row>
    <row r="575" spans="1:16" ht="12.75">
      <c r="A575" s="52"/>
      <c r="B575" s="6" t="s">
        <v>2126</v>
      </c>
      <c r="C575" s="17" t="s">
        <v>1735</v>
      </c>
      <c r="D575" s="18" t="s">
        <v>260</v>
      </c>
      <c r="E575" s="6" t="s">
        <v>850</v>
      </c>
      <c r="F575" s="6"/>
      <c r="G575" s="6" t="s">
        <v>930</v>
      </c>
      <c r="H575" s="6" t="s">
        <v>44</v>
      </c>
      <c r="I575" s="7">
        <v>11042.48</v>
      </c>
      <c r="J575" s="7">
        <v>1268</v>
      </c>
      <c r="K575" s="7">
        <v>0</v>
      </c>
      <c r="L575" s="7">
        <v>444.69999999999999</v>
      </c>
      <c r="M575" s="8">
        <v>2.7270000000000001E-05</v>
      </c>
      <c r="N575" s="8">
        <v>0.0011000000000000001</v>
      </c>
      <c r="O575" s="8">
        <v>0.00029999999999999997</v>
      </c>
      <c r="P575" s="52"/>
    </row>
    <row r="576" spans="1:16" ht="12.75">
      <c r="A576" s="52"/>
      <c r="B576" s="6" t="s">
        <v>2127</v>
      </c>
      <c r="C576" s="17" t="s">
        <v>2128</v>
      </c>
      <c r="D576" s="18" t="s">
        <v>260</v>
      </c>
      <c r="E576" s="6" t="s">
        <v>850</v>
      </c>
      <c r="F576" s="6"/>
      <c r="G576" s="6" t="s">
        <v>930</v>
      </c>
      <c r="H576" s="6" t="s">
        <v>44</v>
      </c>
      <c r="I576" s="7">
        <v>92.019999999999996</v>
      </c>
      <c r="J576" s="7">
        <v>94500</v>
      </c>
      <c r="K576" s="7">
        <v>0</v>
      </c>
      <c r="L576" s="7">
        <v>276.18000000000001</v>
      </c>
      <c r="M576" s="8">
        <v>9.9999999999999995E-08</v>
      </c>
      <c r="N576" s="8">
        <v>0.00069999999999999999</v>
      </c>
      <c r="O576" s="8">
        <v>0.00020000000000000001</v>
      </c>
      <c r="P576" s="52"/>
    </row>
    <row r="577" spans="1:16" ht="12.75">
      <c r="A577" s="52"/>
      <c r="B577" s="6" t="s">
        <v>2127</v>
      </c>
      <c r="C577" s="17" t="s">
        <v>2128</v>
      </c>
      <c r="D577" s="18" t="s">
        <v>260</v>
      </c>
      <c r="E577" s="6" t="s">
        <v>850</v>
      </c>
      <c r="F577" s="6"/>
      <c r="G577" s="6" t="s">
        <v>930</v>
      </c>
      <c r="H577" s="6" t="s">
        <v>44</v>
      </c>
      <c r="I577" s="7">
        <v>5455.3800000000001</v>
      </c>
      <c r="J577" s="7">
        <v>945</v>
      </c>
      <c r="K577" s="7">
        <v>0</v>
      </c>
      <c r="L577" s="7">
        <v>163.72999999999999</v>
      </c>
      <c r="M577" s="8">
        <v>5.9900000000000002E-06</v>
      </c>
      <c r="N577" s="8">
        <v>0.00040000000000000002</v>
      </c>
      <c r="O577" s="8">
        <v>0.00010000000000000001</v>
      </c>
      <c r="P577" s="52"/>
    </row>
    <row r="578" spans="1:16" ht="12.75">
      <c r="A578" s="52"/>
      <c r="B578" s="6" t="s">
        <v>2129</v>
      </c>
      <c r="C578" s="17" t="s">
        <v>2130</v>
      </c>
      <c r="D578" s="18" t="s">
        <v>260</v>
      </c>
      <c r="E578" s="6" t="s">
        <v>850</v>
      </c>
      <c r="F578" s="6"/>
      <c r="G578" s="6" t="s">
        <v>930</v>
      </c>
      <c r="H578" s="6" t="s">
        <v>44</v>
      </c>
      <c r="I578" s="7">
        <v>3788.46</v>
      </c>
      <c r="J578" s="7">
        <v>3014</v>
      </c>
      <c r="K578" s="7">
        <v>0</v>
      </c>
      <c r="L578" s="7">
        <v>362.64999999999998</v>
      </c>
      <c r="M578" s="8">
        <v>0.00010000000000000001</v>
      </c>
      <c r="N578" s="8">
        <v>0.00089999999999999998</v>
      </c>
      <c r="O578" s="8">
        <v>0.00020000000000000001</v>
      </c>
      <c r="P578" s="52"/>
    </row>
    <row r="579" spans="1:16" ht="12.75">
      <c r="A579" s="52"/>
      <c r="B579" s="6" t="s">
        <v>2131</v>
      </c>
      <c r="C579" s="17" t="s">
        <v>2132</v>
      </c>
      <c r="D579" s="18" t="s">
        <v>260</v>
      </c>
      <c r="E579" s="6" t="s">
        <v>850</v>
      </c>
      <c r="F579" s="6"/>
      <c r="G579" s="6" t="s">
        <v>930</v>
      </c>
      <c r="H579" s="6" t="s">
        <v>44</v>
      </c>
      <c r="I579" s="7">
        <v>10450.91</v>
      </c>
      <c r="J579" s="7">
        <v>827</v>
      </c>
      <c r="K579" s="7">
        <v>0</v>
      </c>
      <c r="L579" s="7">
        <v>274.5</v>
      </c>
      <c r="M579" s="8">
        <v>4.8659999999999998E-05</v>
      </c>
      <c r="N579" s="8">
        <v>0.00069999999999999999</v>
      </c>
      <c r="O579" s="8">
        <v>0.00020000000000000001</v>
      </c>
      <c r="P579" s="52"/>
    </row>
    <row r="580" spans="1:16" ht="12.75">
      <c r="A580" s="52"/>
      <c r="B580" s="6" t="s">
        <v>2133</v>
      </c>
      <c r="C580" s="17" t="s">
        <v>2134</v>
      </c>
      <c r="D580" s="18" t="s">
        <v>260</v>
      </c>
      <c r="E580" s="6" t="s">
        <v>850</v>
      </c>
      <c r="F580" s="6"/>
      <c r="G580" s="6" t="s">
        <v>930</v>
      </c>
      <c r="H580" s="6" t="s">
        <v>44</v>
      </c>
      <c r="I580" s="7">
        <v>2090.1799999999998</v>
      </c>
      <c r="J580" s="7">
        <v>688</v>
      </c>
      <c r="K580" s="7">
        <v>0</v>
      </c>
      <c r="L580" s="7">
        <v>45.670000000000002</v>
      </c>
      <c r="M580" s="8">
        <v>1.522E-05</v>
      </c>
      <c r="N580" s="8">
        <v>0.00010000000000000001</v>
      </c>
      <c r="O580" s="8">
        <v>0</v>
      </c>
      <c r="P580" s="52"/>
    </row>
    <row r="581" spans="1:16" ht="12.75">
      <c r="A581" s="52"/>
      <c r="B581" s="6" t="s">
        <v>2135</v>
      </c>
      <c r="C581" s="17" t="s">
        <v>2136</v>
      </c>
      <c r="D581" s="18" t="s">
        <v>1029</v>
      </c>
      <c r="E581" s="6" t="s">
        <v>850</v>
      </c>
      <c r="F581" s="6"/>
      <c r="G581" s="6" t="s">
        <v>922</v>
      </c>
      <c r="H581" s="6" t="s">
        <v>100</v>
      </c>
      <c r="I581" s="7">
        <v>292.5</v>
      </c>
      <c r="J581" s="7">
        <v>8245</v>
      </c>
      <c r="K581" s="7">
        <v>0</v>
      </c>
      <c r="L581" s="7">
        <v>24.120000000000001</v>
      </c>
      <c r="M581" s="8">
        <v>2E-08</v>
      </c>
      <c r="N581" s="8">
        <v>0.00010000000000000001</v>
      </c>
      <c r="O581" s="8">
        <v>0</v>
      </c>
      <c r="P581" s="52"/>
    </row>
    <row r="582" spans="1:16" ht="12.75">
      <c r="A582" s="52"/>
      <c r="B582" s="6" t="s">
        <v>2137</v>
      </c>
      <c r="C582" s="17">
        <v>70821210</v>
      </c>
      <c r="D582" s="18" t="s">
        <v>260</v>
      </c>
      <c r="E582" s="6" t="s">
        <v>850</v>
      </c>
      <c r="F582" s="6"/>
      <c r="G582" s="6" t="s">
        <v>922</v>
      </c>
      <c r="H582" s="6" t="s">
        <v>44</v>
      </c>
      <c r="I582" s="7">
        <v>16721.459999999999</v>
      </c>
      <c r="J582" s="7">
        <v>217</v>
      </c>
      <c r="K582" s="7">
        <v>0</v>
      </c>
      <c r="L582" s="7">
        <v>115.24</v>
      </c>
      <c r="M582" s="8">
        <v>0.00050000000000000001</v>
      </c>
      <c r="N582" s="8">
        <v>0.00029999999999999997</v>
      </c>
      <c r="O582" s="8">
        <v>0.00010000000000000001</v>
      </c>
      <c r="P582" s="52"/>
    </row>
    <row r="583" spans="1:16" ht="12.75">
      <c r="A583" s="52"/>
      <c r="B583" s="6" t="s">
        <v>2138</v>
      </c>
      <c r="C583" s="17" t="s">
        <v>2139</v>
      </c>
      <c r="D583" s="18" t="s">
        <v>254</v>
      </c>
      <c r="E583" s="6" t="s">
        <v>850</v>
      </c>
      <c r="F583" s="6"/>
      <c r="G583" s="6" t="s">
        <v>922</v>
      </c>
      <c r="H583" s="6" t="s">
        <v>100</v>
      </c>
      <c r="I583" s="7">
        <v>40610.230000000003</v>
      </c>
      <c r="J583" s="7">
        <v>1519</v>
      </c>
      <c r="K583" s="7">
        <v>0</v>
      </c>
      <c r="L583" s="7">
        <v>616.87</v>
      </c>
      <c r="M583" s="8">
        <v>0.00020000000000000001</v>
      </c>
      <c r="N583" s="8">
        <v>0.0015</v>
      </c>
      <c r="O583" s="8">
        <v>0.00040000000000000002</v>
      </c>
      <c r="P583" s="52"/>
    </row>
    <row r="584" spans="1:16" ht="12.75">
      <c r="A584" s="52"/>
      <c r="B584" s="6" t="s">
        <v>2140</v>
      </c>
      <c r="C584" s="17" t="s">
        <v>2141</v>
      </c>
      <c r="D584" s="18" t="s">
        <v>260</v>
      </c>
      <c r="E584" s="6" t="s">
        <v>850</v>
      </c>
      <c r="F584" s="6"/>
      <c r="G584" s="6" t="s">
        <v>922</v>
      </c>
      <c r="H584" s="6" t="s">
        <v>44</v>
      </c>
      <c r="I584" s="7">
        <v>9405.8199999999997</v>
      </c>
      <c r="J584" s="7">
        <v>217</v>
      </c>
      <c r="K584" s="7">
        <v>0</v>
      </c>
      <c r="L584" s="7">
        <v>64.819999999999993</v>
      </c>
      <c r="M584" s="8">
        <v>2.8920000000000001E-05</v>
      </c>
      <c r="N584" s="8">
        <v>0.00020000000000000001</v>
      </c>
      <c r="O584" s="8">
        <v>0</v>
      </c>
      <c r="P584" s="52"/>
    </row>
    <row r="585" spans="1:16" ht="12.75">
      <c r="A585" s="52"/>
      <c r="B585" s="6" t="s">
        <v>2142</v>
      </c>
      <c r="C585" s="17" t="s">
        <v>2143</v>
      </c>
      <c r="D585" s="18" t="s">
        <v>260</v>
      </c>
      <c r="E585" s="6" t="s">
        <v>850</v>
      </c>
      <c r="F585" s="6"/>
      <c r="G585" s="6" t="s">
        <v>922</v>
      </c>
      <c r="H585" s="6" t="s">
        <v>44</v>
      </c>
      <c r="I585" s="7">
        <v>37.600000000000001</v>
      </c>
      <c r="J585" s="7">
        <v>43517</v>
      </c>
      <c r="K585" s="7">
        <v>0.089999999999999997</v>
      </c>
      <c r="L585" s="7">
        <v>52.060000000000002</v>
      </c>
      <c r="M585" s="8">
        <v>2.9999999999999999E-07</v>
      </c>
      <c r="N585" s="8">
        <v>0.00010000000000000001</v>
      </c>
      <c r="O585" s="8">
        <v>0</v>
      </c>
      <c r="P585" s="52"/>
    </row>
    <row r="586" spans="1:16" ht="12.75">
      <c r="A586" s="52"/>
      <c r="B586" s="6" t="s">
        <v>2144</v>
      </c>
      <c r="C586" s="17" t="s">
        <v>2145</v>
      </c>
      <c r="D586" s="18" t="s">
        <v>260</v>
      </c>
      <c r="E586" s="6" t="s">
        <v>850</v>
      </c>
      <c r="F586" s="6"/>
      <c r="G586" s="6" t="s">
        <v>922</v>
      </c>
      <c r="H586" s="6" t="s">
        <v>44</v>
      </c>
      <c r="I586" s="7">
        <v>87.870000000000005</v>
      </c>
      <c r="J586" s="7">
        <v>17042</v>
      </c>
      <c r="K586" s="7">
        <v>0</v>
      </c>
      <c r="L586" s="7">
        <v>47.560000000000002</v>
      </c>
      <c r="M586" s="8">
        <v>1.6999999999999999E-07</v>
      </c>
      <c r="N586" s="8">
        <v>0.00010000000000000001</v>
      </c>
      <c r="O586" s="8">
        <v>0</v>
      </c>
      <c r="P586" s="52"/>
    </row>
    <row r="587" spans="1:16" ht="12.75">
      <c r="A587" s="52"/>
      <c r="B587" s="6" t="s">
        <v>2126</v>
      </c>
      <c r="C587" s="17" t="s">
        <v>1735</v>
      </c>
      <c r="D587" s="18" t="s">
        <v>260</v>
      </c>
      <c r="E587" s="6" t="s">
        <v>850</v>
      </c>
      <c r="F587" s="6"/>
      <c r="G587" s="6" t="s">
        <v>922</v>
      </c>
      <c r="H587" s="6" t="s">
        <v>44</v>
      </c>
      <c r="I587" s="7">
        <v>271.72000000000003</v>
      </c>
      <c r="J587" s="7">
        <v>126800</v>
      </c>
      <c r="K587" s="7">
        <v>0</v>
      </c>
      <c r="L587" s="7">
        <v>1094.28</v>
      </c>
      <c r="M587" s="8">
        <v>6.7000000000000004E-07</v>
      </c>
      <c r="N587" s="8">
        <v>0.0027000000000000001</v>
      </c>
      <c r="O587" s="8">
        <v>0.00069999999999999999</v>
      </c>
      <c r="P587" s="52"/>
    </row>
    <row r="588" spans="1:16" ht="12.75">
      <c r="A588" s="52"/>
      <c r="B588" s="6" t="s">
        <v>2146</v>
      </c>
      <c r="C588" s="17" t="s">
        <v>2147</v>
      </c>
      <c r="D588" s="18" t="s">
        <v>260</v>
      </c>
      <c r="E588" s="6" t="s">
        <v>850</v>
      </c>
      <c r="F588" s="6"/>
      <c r="G588" s="6" t="s">
        <v>922</v>
      </c>
      <c r="H588" s="6" t="s">
        <v>44</v>
      </c>
      <c r="I588" s="7">
        <v>59.18</v>
      </c>
      <c r="J588" s="7">
        <v>50997</v>
      </c>
      <c r="K588" s="7">
        <v>0</v>
      </c>
      <c r="L588" s="7">
        <v>95.849999999999994</v>
      </c>
      <c r="M588" s="8">
        <v>5.9999999999999995E-08</v>
      </c>
      <c r="N588" s="8">
        <v>0.00020000000000000001</v>
      </c>
      <c r="O588" s="8">
        <v>0.00010000000000000001</v>
      </c>
      <c r="P588" s="52"/>
    </row>
    <row r="589" spans="1:16" ht="12.75">
      <c r="A589" s="52"/>
      <c r="B589" s="6" t="s">
        <v>2148</v>
      </c>
      <c r="C589" s="17" t="s">
        <v>2149</v>
      </c>
      <c r="D589" s="18" t="s">
        <v>1029</v>
      </c>
      <c r="E589" s="6" t="s">
        <v>850</v>
      </c>
      <c r="F589" s="6"/>
      <c r="G589" s="6" t="s">
        <v>919</v>
      </c>
      <c r="H589" s="6" t="s">
        <v>100</v>
      </c>
      <c r="I589" s="7">
        <v>12.550000000000001</v>
      </c>
      <c r="J589" s="7">
        <v>1580</v>
      </c>
      <c r="K589" s="7">
        <v>0</v>
      </c>
      <c r="L589" s="7">
        <v>0.20000000000000001</v>
      </c>
      <c r="M589" s="8">
        <v>0</v>
      </c>
      <c r="N589" s="8">
        <v>0</v>
      </c>
      <c r="O589" s="8">
        <v>0</v>
      </c>
      <c r="P589" s="52"/>
    </row>
    <row r="590" spans="1:16" ht="12.75">
      <c r="A590" s="52"/>
      <c r="B590" s="6" t="s">
        <v>2150</v>
      </c>
      <c r="C590" s="17" t="s">
        <v>2151</v>
      </c>
      <c r="D590" s="18" t="s">
        <v>260</v>
      </c>
      <c r="E590" s="6" t="s">
        <v>850</v>
      </c>
      <c r="F590" s="6"/>
      <c r="G590" s="6" t="s">
        <v>919</v>
      </c>
      <c r="H590" s="6" t="s">
        <v>44</v>
      </c>
      <c r="I590" s="7">
        <v>65.189999999999998</v>
      </c>
      <c r="J590" s="7">
        <v>25122</v>
      </c>
      <c r="K590" s="7">
        <v>0</v>
      </c>
      <c r="L590" s="7">
        <v>52.020000000000003</v>
      </c>
      <c r="M590" s="8">
        <v>1.4000000000000001E-07</v>
      </c>
      <c r="N590" s="8">
        <v>0.00010000000000000001</v>
      </c>
      <c r="O590" s="8">
        <v>0</v>
      </c>
      <c r="P590" s="52"/>
    </row>
    <row r="591" spans="1:16" ht="12.75">
      <c r="A591" s="52"/>
      <c r="B591" s="6" t="s">
        <v>2152</v>
      </c>
      <c r="C591" s="17" t="s">
        <v>2153</v>
      </c>
      <c r="D591" s="18" t="s">
        <v>249</v>
      </c>
      <c r="E591" s="6" t="s">
        <v>850</v>
      </c>
      <c r="F591" s="6"/>
      <c r="G591" s="6" t="s">
        <v>919</v>
      </c>
      <c r="H591" s="6" t="s">
        <v>49</v>
      </c>
      <c r="I591" s="7">
        <v>52532.830000000002</v>
      </c>
      <c r="J591" s="7">
        <v>519</v>
      </c>
      <c r="K591" s="7">
        <v>0</v>
      </c>
      <c r="L591" s="7">
        <v>960.69000000000005</v>
      </c>
      <c r="M591" s="8">
        <v>3.4180000000000001E-05</v>
      </c>
      <c r="N591" s="8">
        <v>0.0023</v>
      </c>
      <c r="O591" s="8">
        <v>0.00059999999999999995</v>
      </c>
      <c r="P591" s="52"/>
    </row>
    <row r="592" spans="1:16" ht="12.75">
      <c r="A592" s="52"/>
      <c r="B592" s="6" t="s">
        <v>2154</v>
      </c>
      <c r="C592" s="17" t="s">
        <v>2155</v>
      </c>
      <c r="D592" s="18" t="s">
        <v>254</v>
      </c>
      <c r="E592" s="6" t="s">
        <v>850</v>
      </c>
      <c r="F592" s="6"/>
      <c r="G592" s="6" t="s">
        <v>919</v>
      </c>
      <c r="H592" s="6" t="s">
        <v>49</v>
      </c>
      <c r="I592" s="7">
        <v>240.22999999999999</v>
      </c>
      <c r="J592" s="7">
        <v>4371</v>
      </c>
      <c r="K592" s="7">
        <v>0</v>
      </c>
      <c r="L592" s="7">
        <v>37</v>
      </c>
      <c r="M592" s="8">
        <v>3.4999999999999998E-07</v>
      </c>
      <c r="N592" s="8">
        <v>0.00010000000000000001</v>
      </c>
      <c r="O592" s="8">
        <v>0</v>
      </c>
      <c r="P592" s="52"/>
    </row>
    <row r="593" spans="1:16" ht="12.75">
      <c r="A593" s="52"/>
      <c r="B593" s="6" t="s">
        <v>2156</v>
      </c>
      <c r="C593" s="17" t="s">
        <v>2157</v>
      </c>
      <c r="D593" s="18" t="s">
        <v>271</v>
      </c>
      <c r="E593" s="6" t="s">
        <v>850</v>
      </c>
      <c r="F593" s="6"/>
      <c r="G593" s="6" t="s">
        <v>919</v>
      </c>
      <c r="H593" s="6" t="s">
        <v>100</v>
      </c>
      <c r="I593" s="7">
        <v>417338.96000000002</v>
      </c>
      <c r="J593" s="7">
        <v>106</v>
      </c>
      <c r="K593" s="7">
        <v>0</v>
      </c>
      <c r="L593" s="7">
        <v>442.38</v>
      </c>
      <c r="M593" s="8">
        <v>0.00050000000000000001</v>
      </c>
      <c r="N593" s="8">
        <v>0.0011000000000000001</v>
      </c>
      <c r="O593" s="8">
        <v>0.00029999999999999997</v>
      </c>
      <c r="P593" s="52"/>
    </row>
    <row r="594" spans="1:16" ht="12.75">
      <c r="A594" s="52"/>
      <c r="B594" s="6" t="s">
        <v>2158</v>
      </c>
      <c r="C594" s="17" t="s">
        <v>2159</v>
      </c>
      <c r="D594" s="18" t="s">
        <v>271</v>
      </c>
      <c r="E594" s="6" t="s">
        <v>850</v>
      </c>
      <c r="F594" s="6"/>
      <c r="G594" s="6" t="s">
        <v>919</v>
      </c>
      <c r="H594" s="6" t="s">
        <v>49</v>
      </c>
      <c r="I594" s="7">
        <v>3057.52</v>
      </c>
      <c r="J594" s="7">
        <v>581</v>
      </c>
      <c r="K594" s="7">
        <v>1.3999999999999999</v>
      </c>
      <c r="L594" s="7">
        <v>63.990000000000002</v>
      </c>
      <c r="M594" s="8">
        <v>1.38E-05</v>
      </c>
      <c r="N594" s="8">
        <v>0.00020000000000000001</v>
      </c>
      <c r="O594" s="8">
        <v>0</v>
      </c>
      <c r="P594" s="52"/>
    </row>
    <row r="595" spans="1:16" ht="12.75">
      <c r="A595" s="52"/>
      <c r="B595" s="6" t="s">
        <v>2160</v>
      </c>
      <c r="C595" s="17" t="s">
        <v>2161</v>
      </c>
      <c r="D595" s="18" t="s">
        <v>254</v>
      </c>
      <c r="E595" s="6" t="s">
        <v>850</v>
      </c>
      <c r="F595" s="6"/>
      <c r="G595" s="6" t="s">
        <v>919</v>
      </c>
      <c r="H595" s="6" t="s">
        <v>100</v>
      </c>
      <c r="I595" s="7">
        <v>18561.029999999999</v>
      </c>
      <c r="J595" s="7">
        <v>1880</v>
      </c>
      <c r="K595" s="7">
        <v>0</v>
      </c>
      <c r="L595" s="7">
        <v>348.94999999999999</v>
      </c>
      <c r="M595" s="8">
        <v>0.00020000000000000001</v>
      </c>
      <c r="N595" s="8">
        <v>0.00080000000000000004</v>
      </c>
      <c r="O595" s="8">
        <v>0.00020000000000000001</v>
      </c>
      <c r="P595" s="52"/>
    </row>
    <row r="596" spans="1:16" ht="12.75">
      <c r="A596" s="52"/>
      <c r="B596" s="6" t="s">
        <v>2162</v>
      </c>
      <c r="C596" s="17" t="s">
        <v>2163</v>
      </c>
      <c r="D596" s="18" t="s">
        <v>260</v>
      </c>
      <c r="E596" s="6" t="s">
        <v>850</v>
      </c>
      <c r="F596" s="6"/>
      <c r="G596" s="6" t="s">
        <v>919</v>
      </c>
      <c r="H596" s="6" t="s">
        <v>44</v>
      </c>
      <c r="I596" s="7">
        <v>11087.51</v>
      </c>
      <c r="J596" s="7">
        <v>965</v>
      </c>
      <c r="K596" s="7">
        <v>0</v>
      </c>
      <c r="L596" s="7">
        <v>339.81</v>
      </c>
      <c r="M596" s="8">
        <v>0.00040000000000000002</v>
      </c>
      <c r="N596" s="8">
        <v>0.00080000000000000004</v>
      </c>
      <c r="O596" s="8">
        <v>0.00020000000000000001</v>
      </c>
      <c r="P596" s="52"/>
    </row>
    <row r="597" spans="1:16" ht="12.75">
      <c r="A597" s="52"/>
      <c r="B597" s="6" t="s">
        <v>2164</v>
      </c>
      <c r="C597" s="17" t="s">
        <v>2165</v>
      </c>
      <c r="D597" s="18" t="s">
        <v>249</v>
      </c>
      <c r="E597" s="6" t="s">
        <v>850</v>
      </c>
      <c r="F597" s="6"/>
      <c r="G597" s="6" t="s">
        <v>919</v>
      </c>
      <c r="H597" s="6" t="s">
        <v>49</v>
      </c>
      <c r="I597" s="7">
        <v>287.89999999999998</v>
      </c>
      <c r="J597" s="7">
        <v>3188</v>
      </c>
      <c r="K597" s="7">
        <v>0</v>
      </c>
      <c r="L597" s="7">
        <v>32.340000000000003</v>
      </c>
      <c r="M597" s="8">
        <v>5.7000000000000005E-07</v>
      </c>
      <c r="N597" s="8">
        <v>0.00010000000000000001</v>
      </c>
      <c r="O597" s="8">
        <v>0</v>
      </c>
      <c r="P597" s="52"/>
    </row>
    <row r="598" spans="1:16" ht="12.75">
      <c r="A598" s="52"/>
      <c r="B598" s="6" t="s">
        <v>2166</v>
      </c>
      <c r="C598" s="17" t="s">
        <v>2167</v>
      </c>
      <c r="D598" s="18" t="s">
        <v>1023</v>
      </c>
      <c r="E598" s="6" t="s">
        <v>850</v>
      </c>
      <c r="F598" s="6"/>
      <c r="G598" s="6" t="s">
        <v>1079</v>
      </c>
      <c r="H598" s="6" t="s">
        <v>100</v>
      </c>
      <c r="I598" s="7">
        <v>0</v>
      </c>
      <c r="J598" s="7">
        <v>27550000</v>
      </c>
      <c r="K598" s="7">
        <v>0</v>
      </c>
      <c r="L598" s="7">
        <v>0.14000000000000001</v>
      </c>
      <c r="M598" s="8">
        <v>0</v>
      </c>
      <c r="N598" s="8">
        <v>0</v>
      </c>
      <c r="O598" s="8">
        <v>0</v>
      </c>
      <c r="P598" s="52"/>
    </row>
    <row r="599" spans="1:16" ht="12.75">
      <c r="A599" s="52"/>
      <c r="B599" s="6" t="s">
        <v>2168</v>
      </c>
      <c r="C599" s="17" t="s">
        <v>2169</v>
      </c>
      <c r="D599" s="18" t="s">
        <v>1029</v>
      </c>
      <c r="E599" s="6" t="s">
        <v>850</v>
      </c>
      <c r="F599" s="6"/>
      <c r="G599" s="6" t="s">
        <v>1079</v>
      </c>
      <c r="H599" s="6" t="s">
        <v>100</v>
      </c>
      <c r="I599" s="7">
        <v>48.329999999999998</v>
      </c>
      <c r="J599" s="7">
        <v>2540</v>
      </c>
      <c r="K599" s="7">
        <v>0</v>
      </c>
      <c r="L599" s="7">
        <v>1.23</v>
      </c>
      <c r="M599" s="8">
        <v>4.0000000000000001E-08</v>
      </c>
      <c r="N599" s="8">
        <v>0</v>
      </c>
      <c r="O599" s="8">
        <v>0</v>
      </c>
      <c r="P599" s="52"/>
    </row>
    <row r="600" spans="1:16" ht="12.75">
      <c r="A600" s="52"/>
      <c r="B600" s="6" t="s">
        <v>2170</v>
      </c>
      <c r="C600" s="17" t="s">
        <v>2171</v>
      </c>
      <c r="D600" s="18" t="s">
        <v>1769</v>
      </c>
      <c r="E600" s="6" t="s">
        <v>850</v>
      </c>
      <c r="F600" s="6"/>
      <c r="G600" s="6" t="s">
        <v>1079</v>
      </c>
      <c r="H600" s="6" t="s">
        <v>100</v>
      </c>
      <c r="I600" s="7">
        <v>1.3500000000000001</v>
      </c>
      <c r="J600" s="7">
        <v>14380</v>
      </c>
      <c r="K600" s="7">
        <v>0</v>
      </c>
      <c r="L600" s="7">
        <v>0.19</v>
      </c>
      <c r="M600" s="8">
        <v>0</v>
      </c>
      <c r="N600" s="8">
        <v>0</v>
      </c>
      <c r="O600" s="8">
        <v>0</v>
      </c>
      <c r="P600" s="52"/>
    </row>
    <row r="601" spans="1:16" ht="12.75">
      <c r="A601" s="52"/>
      <c r="B601" s="6" t="s">
        <v>2172</v>
      </c>
      <c r="C601" s="17" t="s">
        <v>2173</v>
      </c>
      <c r="D601" s="18" t="s">
        <v>254</v>
      </c>
      <c r="E601" s="6" t="s">
        <v>850</v>
      </c>
      <c r="F601" s="6"/>
      <c r="G601" s="6" t="s">
        <v>1079</v>
      </c>
      <c r="H601" s="6" t="s">
        <v>49</v>
      </c>
      <c r="I601" s="7">
        <v>3.6299999999999999</v>
      </c>
      <c r="J601" s="7">
        <v>180900</v>
      </c>
      <c r="K601" s="7">
        <v>0</v>
      </c>
      <c r="L601" s="7">
        <v>23.129999999999999</v>
      </c>
      <c r="M601" s="8">
        <v>1.1999999999999999E-07</v>
      </c>
      <c r="N601" s="8">
        <v>0.00010000000000000001</v>
      </c>
      <c r="O601" s="8">
        <v>0</v>
      </c>
      <c r="P601" s="52"/>
    </row>
    <row r="602" spans="1:16" ht="12.75">
      <c r="A602" s="52"/>
      <c r="B602" s="6" t="s">
        <v>2174</v>
      </c>
      <c r="C602" s="17" t="s">
        <v>2175</v>
      </c>
      <c r="D602" s="18" t="s">
        <v>946</v>
      </c>
      <c r="E602" s="6" t="s">
        <v>850</v>
      </c>
      <c r="F602" s="6"/>
      <c r="G602" s="6" t="s">
        <v>1079</v>
      </c>
      <c r="H602" s="6" t="s">
        <v>44</v>
      </c>
      <c r="I602" s="7">
        <v>4767.8800000000001</v>
      </c>
      <c r="J602" s="7">
        <v>3263</v>
      </c>
      <c r="K602" s="7">
        <v>0</v>
      </c>
      <c r="L602" s="7">
        <v>494.11000000000001</v>
      </c>
      <c r="M602" s="8">
        <v>0</v>
      </c>
      <c r="N602" s="8">
        <v>0.0011999999999999999</v>
      </c>
      <c r="O602" s="8">
        <v>0.00029999999999999997</v>
      </c>
      <c r="P602" s="52"/>
    </row>
    <row r="603" spans="1:16" ht="12.75">
      <c r="A603" s="52"/>
      <c r="B603" s="6" t="s">
        <v>2176</v>
      </c>
      <c r="C603" s="17" t="s">
        <v>2177</v>
      </c>
      <c r="D603" s="18" t="s">
        <v>946</v>
      </c>
      <c r="E603" s="6" t="s">
        <v>850</v>
      </c>
      <c r="F603" s="6"/>
      <c r="G603" s="6" t="s">
        <v>1079</v>
      </c>
      <c r="H603" s="6" t="s">
        <v>44</v>
      </c>
      <c r="I603" s="7">
        <v>1739.72</v>
      </c>
      <c r="J603" s="7">
        <v>35738</v>
      </c>
      <c r="K603" s="7">
        <v>0</v>
      </c>
      <c r="L603" s="7">
        <v>1974.6500000000001</v>
      </c>
      <c r="M603" s="8">
        <v>1.79E-06</v>
      </c>
      <c r="N603" s="8">
        <v>0.0047999999999999996</v>
      </c>
      <c r="O603" s="8">
        <v>0.0011999999999999999</v>
      </c>
      <c r="P603" s="52"/>
    </row>
    <row r="604" spans="1:16" ht="12.75">
      <c r="A604" s="52"/>
      <c r="B604" s="6" t="s">
        <v>2178</v>
      </c>
      <c r="C604" s="17" t="s">
        <v>2179</v>
      </c>
      <c r="D604" s="18" t="s">
        <v>260</v>
      </c>
      <c r="E604" s="6" t="s">
        <v>850</v>
      </c>
      <c r="F604" s="6"/>
      <c r="G604" s="6" t="s">
        <v>1079</v>
      </c>
      <c r="H604" s="6" t="s">
        <v>44</v>
      </c>
      <c r="I604" s="7">
        <v>4561.8199999999997</v>
      </c>
      <c r="J604" s="7">
        <v>509</v>
      </c>
      <c r="K604" s="7">
        <v>0</v>
      </c>
      <c r="L604" s="7">
        <v>73.75</v>
      </c>
      <c r="M604" s="8">
        <v>0.00010000000000000001</v>
      </c>
      <c r="N604" s="8">
        <v>0.00020000000000000001</v>
      </c>
      <c r="O604" s="8">
        <v>0</v>
      </c>
      <c r="P604" s="52"/>
    </row>
    <row r="605" spans="1:16" ht="12.75">
      <c r="A605" s="52"/>
      <c r="B605" s="6" t="s">
        <v>2180</v>
      </c>
      <c r="C605" s="17" t="s">
        <v>2181</v>
      </c>
      <c r="D605" s="18" t="s">
        <v>260</v>
      </c>
      <c r="E605" s="6" t="s">
        <v>850</v>
      </c>
      <c r="F605" s="6"/>
      <c r="G605" s="6" t="s">
        <v>1079</v>
      </c>
      <c r="H605" s="6" t="s">
        <v>44</v>
      </c>
      <c r="I605" s="7">
        <v>5091.1899999999996</v>
      </c>
      <c r="J605" s="7">
        <v>11565</v>
      </c>
      <c r="K605" s="7">
        <v>0</v>
      </c>
      <c r="L605" s="7">
        <v>1870.02</v>
      </c>
      <c r="M605" s="8">
        <v>4.3699999999999997E-06</v>
      </c>
      <c r="N605" s="8">
        <v>0.0044999999999999997</v>
      </c>
      <c r="O605" s="8">
        <v>0.0011000000000000001</v>
      </c>
      <c r="P605" s="52"/>
    </row>
    <row r="606" spans="1:16" ht="12.75">
      <c r="A606" s="52"/>
      <c r="B606" s="6" t="s">
        <v>2182</v>
      </c>
      <c r="C606" s="17" t="s">
        <v>2183</v>
      </c>
      <c r="D606" s="18" t="s">
        <v>249</v>
      </c>
      <c r="E606" s="6" t="s">
        <v>850</v>
      </c>
      <c r="F606" s="6"/>
      <c r="G606" s="6" t="s">
        <v>1079</v>
      </c>
      <c r="H606" s="6" t="s">
        <v>49</v>
      </c>
      <c r="I606" s="7">
        <v>20.93</v>
      </c>
      <c r="J606" s="7">
        <v>10112</v>
      </c>
      <c r="K606" s="7">
        <v>0</v>
      </c>
      <c r="L606" s="7">
        <v>7.46</v>
      </c>
      <c r="M606" s="8">
        <v>2E-08</v>
      </c>
      <c r="N606" s="8">
        <v>0</v>
      </c>
      <c r="O606" s="8">
        <v>0</v>
      </c>
      <c r="P606" s="52"/>
    </row>
    <row r="607" spans="1:16" ht="12.75">
      <c r="A607" s="52"/>
      <c r="B607" s="6" t="s">
        <v>2184</v>
      </c>
      <c r="C607" s="17">
        <v>7076057410</v>
      </c>
      <c r="D607" s="18" t="s">
        <v>260</v>
      </c>
      <c r="E607" s="6" t="s">
        <v>850</v>
      </c>
      <c r="F607" s="6"/>
      <c r="G607" s="6" t="s">
        <v>1079</v>
      </c>
      <c r="H607" s="6" t="s">
        <v>44</v>
      </c>
      <c r="I607" s="7">
        <v>8883.2800000000007</v>
      </c>
      <c r="J607" s="7">
        <v>480</v>
      </c>
      <c r="K607" s="7">
        <v>0</v>
      </c>
      <c r="L607" s="7">
        <v>135.41999999999999</v>
      </c>
      <c r="M607" s="8">
        <v>0.00010000000000000001</v>
      </c>
      <c r="N607" s="8">
        <v>0.00029999999999999997</v>
      </c>
      <c r="O607" s="8">
        <v>0.00010000000000000001</v>
      </c>
      <c r="P607" s="52"/>
    </row>
    <row r="608" spans="1:16" ht="12.75">
      <c r="A608" s="52"/>
      <c r="B608" s="6" t="s">
        <v>2185</v>
      </c>
      <c r="C608" s="17" t="s">
        <v>2186</v>
      </c>
      <c r="D608" s="18" t="s">
        <v>260</v>
      </c>
      <c r="E608" s="6" t="s">
        <v>850</v>
      </c>
      <c r="F608" s="6"/>
      <c r="G608" s="6" t="s">
        <v>1079</v>
      </c>
      <c r="H608" s="6" t="s">
        <v>44</v>
      </c>
      <c r="I608" s="7">
        <v>149.08000000000001</v>
      </c>
      <c r="J608" s="7">
        <v>10426</v>
      </c>
      <c r="K608" s="7">
        <v>0.20000000000000001</v>
      </c>
      <c r="L608" s="7">
        <v>49.57</v>
      </c>
      <c r="M608" s="8">
        <v>2.9999999999999997E-08</v>
      </c>
      <c r="N608" s="8">
        <v>0.00010000000000000001</v>
      </c>
      <c r="O608" s="8">
        <v>0</v>
      </c>
      <c r="P608" s="52"/>
    </row>
    <row r="609" spans="1:16" ht="12.75">
      <c r="A609" s="52"/>
      <c r="B609" s="6" t="s">
        <v>2187</v>
      </c>
      <c r="C609" s="17" t="s">
        <v>2188</v>
      </c>
      <c r="D609" s="18" t="s">
        <v>946</v>
      </c>
      <c r="E609" s="6" t="s">
        <v>850</v>
      </c>
      <c r="F609" s="6"/>
      <c r="G609" s="6" t="s">
        <v>1079</v>
      </c>
      <c r="H609" s="6" t="s">
        <v>44</v>
      </c>
      <c r="I609" s="7">
        <v>2384.1900000000001</v>
      </c>
      <c r="J609" s="7">
        <v>22177</v>
      </c>
      <c r="K609" s="7">
        <v>0</v>
      </c>
      <c r="L609" s="7">
        <v>1679.28</v>
      </c>
      <c r="M609" s="8">
        <v>1.44E-06</v>
      </c>
      <c r="N609" s="8">
        <v>0.0041000000000000003</v>
      </c>
      <c r="O609" s="8">
        <v>0.001</v>
      </c>
      <c r="P609" s="52"/>
    </row>
    <row r="610" spans="1:16" ht="12.75">
      <c r="A610" s="52"/>
      <c r="B610" s="6" t="s">
        <v>2189</v>
      </c>
      <c r="C610" s="17" t="s">
        <v>2190</v>
      </c>
      <c r="D610" s="18" t="s">
        <v>1769</v>
      </c>
      <c r="E610" s="6" t="s">
        <v>850</v>
      </c>
      <c r="F610" s="6"/>
      <c r="G610" s="6" t="s">
        <v>866</v>
      </c>
      <c r="H610" s="6" t="s">
        <v>100</v>
      </c>
      <c r="I610" s="7">
        <v>47.990000000000002</v>
      </c>
      <c r="J610" s="7">
        <v>2089</v>
      </c>
      <c r="K610" s="7">
        <v>0</v>
      </c>
      <c r="L610" s="7">
        <v>1</v>
      </c>
      <c r="M610" s="8">
        <v>4.9999999999999998E-08</v>
      </c>
      <c r="N610" s="8">
        <v>0</v>
      </c>
      <c r="O610" s="8">
        <v>0</v>
      </c>
      <c r="P610" s="52"/>
    </row>
    <row r="611" spans="1:16" ht="12.75">
      <c r="A611" s="52"/>
      <c r="B611" s="6" t="s">
        <v>2191</v>
      </c>
      <c r="C611" s="17" t="s">
        <v>2192</v>
      </c>
      <c r="D611" s="18" t="s">
        <v>1029</v>
      </c>
      <c r="E611" s="6" t="s">
        <v>850</v>
      </c>
      <c r="F611" s="6"/>
      <c r="G611" s="6" t="s">
        <v>866</v>
      </c>
      <c r="H611" s="6" t="s">
        <v>100</v>
      </c>
      <c r="I611" s="7">
        <v>28.25</v>
      </c>
      <c r="J611" s="7">
        <v>1898</v>
      </c>
      <c r="K611" s="7">
        <v>0</v>
      </c>
      <c r="L611" s="7">
        <v>0.54000000000000004</v>
      </c>
      <c r="M611" s="8">
        <v>2E-08</v>
      </c>
      <c r="N611" s="8">
        <v>0</v>
      </c>
      <c r="O611" s="8">
        <v>0</v>
      </c>
      <c r="P611" s="52"/>
    </row>
    <row r="612" spans="1:16" ht="12.75">
      <c r="A612" s="52"/>
      <c r="B612" s="6" t="s">
        <v>2193</v>
      </c>
      <c r="C612" s="17" t="s">
        <v>2194</v>
      </c>
      <c r="D612" s="18" t="s">
        <v>1029</v>
      </c>
      <c r="E612" s="6" t="s">
        <v>850</v>
      </c>
      <c r="F612" s="6"/>
      <c r="G612" s="6" t="s">
        <v>866</v>
      </c>
      <c r="H612" s="6" t="s">
        <v>100</v>
      </c>
      <c r="I612" s="7">
        <v>28.25</v>
      </c>
      <c r="J612" s="7">
        <v>1742</v>
      </c>
      <c r="K612" s="7">
        <v>0</v>
      </c>
      <c r="L612" s="7">
        <v>0.48999999999999999</v>
      </c>
      <c r="M612" s="8">
        <v>1E-08</v>
      </c>
      <c r="N612" s="8">
        <v>0</v>
      </c>
      <c r="O612" s="8">
        <v>0</v>
      </c>
      <c r="P612" s="52"/>
    </row>
    <row r="613" spans="1:16" ht="12.75">
      <c r="A613" s="52"/>
      <c r="B613" s="6" t="s">
        <v>2195</v>
      </c>
      <c r="C613" s="17" t="s">
        <v>2196</v>
      </c>
      <c r="D613" s="18" t="s">
        <v>1769</v>
      </c>
      <c r="E613" s="6" t="s">
        <v>850</v>
      </c>
      <c r="F613" s="6"/>
      <c r="G613" s="6" t="s">
        <v>866</v>
      </c>
      <c r="H613" s="6" t="s">
        <v>100</v>
      </c>
      <c r="I613" s="7">
        <v>29.420000000000002</v>
      </c>
      <c r="J613" s="7">
        <v>3903</v>
      </c>
      <c r="K613" s="7">
        <v>0</v>
      </c>
      <c r="L613" s="7">
        <v>1.1499999999999999</v>
      </c>
      <c r="M613" s="8">
        <v>7.0000000000000005E-08</v>
      </c>
      <c r="N613" s="8">
        <v>0</v>
      </c>
      <c r="O613" s="8">
        <v>0</v>
      </c>
      <c r="P613" s="52"/>
    </row>
    <row r="614" spans="1:16" ht="12.75">
      <c r="A614" s="52"/>
      <c r="B614" s="6" t="s">
        <v>2197</v>
      </c>
      <c r="C614" s="17" t="s">
        <v>2198</v>
      </c>
      <c r="D614" s="18" t="s">
        <v>1769</v>
      </c>
      <c r="E614" s="6" t="s">
        <v>850</v>
      </c>
      <c r="F614" s="6"/>
      <c r="G614" s="6" t="s">
        <v>866</v>
      </c>
      <c r="H614" s="6" t="s">
        <v>100</v>
      </c>
      <c r="I614" s="7">
        <v>34.829999999999998</v>
      </c>
      <c r="J614" s="7">
        <v>51230</v>
      </c>
      <c r="K614" s="7">
        <v>0</v>
      </c>
      <c r="L614" s="7">
        <v>17.850000000000001</v>
      </c>
      <c r="M614" s="8">
        <v>1E-08</v>
      </c>
      <c r="N614" s="8">
        <v>0</v>
      </c>
      <c r="O614" s="8">
        <v>0</v>
      </c>
      <c r="P614" s="52"/>
    </row>
    <row r="615" spans="1:16" ht="12.75">
      <c r="A615" s="52"/>
      <c r="B615" s="6" t="s">
        <v>2199</v>
      </c>
      <c r="C615" s="17" t="s">
        <v>2200</v>
      </c>
      <c r="D615" s="18" t="s">
        <v>1769</v>
      </c>
      <c r="E615" s="6" t="s">
        <v>850</v>
      </c>
      <c r="F615" s="6"/>
      <c r="G615" s="6" t="s">
        <v>866</v>
      </c>
      <c r="H615" s="6" t="s">
        <v>100</v>
      </c>
      <c r="I615" s="7">
        <v>41.030000000000001</v>
      </c>
      <c r="J615" s="7">
        <v>4446</v>
      </c>
      <c r="K615" s="7">
        <v>0</v>
      </c>
      <c r="L615" s="7">
        <v>1.8200000000000001</v>
      </c>
      <c r="M615" s="8">
        <v>2.9999999999999997E-08</v>
      </c>
      <c r="N615" s="8">
        <v>0</v>
      </c>
      <c r="O615" s="8">
        <v>0</v>
      </c>
      <c r="P615" s="52"/>
    </row>
    <row r="616" spans="1:16" ht="12.75">
      <c r="A616" s="52"/>
      <c r="B616" s="6" t="s">
        <v>2201</v>
      </c>
      <c r="C616" s="17" t="s">
        <v>2202</v>
      </c>
      <c r="D616" s="18" t="s">
        <v>1769</v>
      </c>
      <c r="E616" s="6" t="s">
        <v>850</v>
      </c>
      <c r="F616" s="6"/>
      <c r="G616" s="6" t="s">
        <v>866</v>
      </c>
      <c r="H616" s="6" t="s">
        <v>100</v>
      </c>
      <c r="I616" s="7">
        <v>83.209999999999994</v>
      </c>
      <c r="J616" s="7">
        <v>2290</v>
      </c>
      <c r="K616" s="7">
        <v>0</v>
      </c>
      <c r="L616" s="7">
        <v>1.9099999999999999</v>
      </c>
      <c r="M616" s="8">
        <v>2E-08</v>
      </c>
      <c r="N616" s="8">
        <v>0</v>
      </c>
      <c r="O616" s="8">
        <v>0</v>
      </c>
      <c r="P616" s="52"/>
    </row>
    <row r="617" spans="1:16" ht="12.75">
      <c r="A617" s="52"/>
      <c r="B617" s="6" t="s">
        <v>2203</v>
      </c>
      <c r="C617" s="17" t="s">
        <v>2204</v>
      </c>
      <c r="D617" s="18" t="s">
        <v>1881</v>
      </c>
      <c r="E617" s="6" t="s">
        <v>850</v>
      </c>
      <c r="F617" s="6"/>
      <c r="G617" s="6" t="s">
        <v>866</v>
      </c>
      <c r="H617" s="6" t="s">
        <v>100</v>
      </c>
      <c r="I617" s="7">
        <v>1.6100000000000001</v>
      </c>
      <c r="J617" s="7">
        <v>2164500</v>
      </c>
      <c r="K617" s="7">
        <v>0</v>
      </c>
      <c r="L617" s="7">
        <v>34.780000000000001</v>
      </c>
      <c r="M617" s="8">
        <v>1E-08</v>
      </c>
      <c r="N617" s="8">
        <v>0.00010000000000000001</v>
      </c>
      <c r="O617" s="8">
        <v>0</v>
      </c>
      <c r="P617" s="52"/>
    </row>
    <row r="618" spans="1:16" ht="12.75">
      <c r="A618" s="52"/>
      <c r="B618" s="6" t="s">
        <v>2205</v>
      </c>
      <c r="C618" s="17" t="s">
        <v>2206</v>
      </c>
      <c r="D618" s="18" t="s">
        <v>1881</v>
      </c>
      <c r="E618" s="6" t="s">
        <v>850</v>
      </c>
      <c r="F618" s="6"/>
      <c r="G618" s="6" t="s">
        <v>866</v>
      </c>
      <c r="H618" s="6" t="s">
        <v>100</v>
      </c>
      <c r="I618" s="7">
        <v>1.3899999999999999</v>
      </c>
      <c r="J618" s="7">
        <v>1403000</v>
      </c>
      <c r="K618" s="7">
        <v>0</v>
      </c>
      <c r="L618" s="7">
        <v>19.449999999999999</v>
      </c>
      <c r="M618" s="8">
        <v>0</v>
      </c>
      <c r="N618" s="8">
        <v>0</v>
      </c>
      <c r="O618" s="8">
        <v>0</v>
      </c>
      <c r="P618" s="52"/>
    </row>
    <row r="619" spans="1:16" ht="12.75">
      <c r="A619" s="52"/>
      <c r="B619" s="6" t="s">
        <v>2207</v>
      </c>
      <c r="C619" s="17" t="s">
        <v>2208</v>
      </c>
      <c r="D619" s="18" t="s">
        <v>1029</v>
      </c>
      <c r="E619" s="6" t="s">
        <v>850</v>
      </c>
      <c r="F619" s="6"/>
      <c r="G619" s="6" t="s">
        <v>866</v>
      </c>
      <c r="H619" s="6" t="s">
        <v>100</v>
      </c>
      <c r="I619" s="7">
        <v>47.079999999999998</v>
      </c>
      <c r="J619" s="7">
        <v>1078</v>
      </c>
      <c r="K619" s="7">
        <v>0</v>
      </c>
      <c r="L619" s="7">
        <v>0.51000000000000001</v>
      </c>
      <c r="M619" s="8">
        <v>2E-08</v>
      </c>
      <c r="N619" s="8">
        <v>0</v>
      </c>
      <c r="O619" s="8">
        <v>0</v>
      </c>
      <c r="P619" s="52"/>
    </row>
    <row r="620" spans="1:16" ht="12.75">
      <c r="A620" s="52"/>
      <c r="B620" s="6" t="s">
        <v>2209</v>
      </c>
      <c r="C620" s="17" t="s">
        <v>2210</v>
      </c>
      <c r="D620" s="18" t="s">
        <v>260</v>
      </c>
      <c r="E620" s="6" t="s">
        <v>850</v>
      </c>
      <c r="F620" s="6"/>
      <c r="G620" s="6" t="s">
        <v>866</v>
      </c>
      <c r="H620" s="6" t="s">
        <v>44</v>
      </c>
      <c r="I620" s="7">
        <v>297.79000000000002</v>
      </c>
      <c r="J620" s="7">
        <v>17461</v>
      </c>
      <c r="K620" s="7">
        <v>0</v>
      </c>
      <c r="L620" s="7">
        <v>165.13999999999999</v>
      </c>
      <c r="M620" s="8">
        <v>2E-08</v>
      </c>
      <c r="N620" s="8">
        <v>0.00040000000000000002</v>
      </c>
      <c r="O620" s="8">
        <v>0.00010000000000000001</v>
      </c>
      <c r="P620" s="52"/>
    </row>
    <row r="621" spans="1:16" ht="12.75">
      <c r="A621" s="52"/>
      <c r="B621" s="6" t="s">
        <v>2211</v>
      </c>
      <c r="C621" s="17" t="s">
        <v>2212</v>
      </c>
      <c r="D621" s="18" t="s">
        <v>260</v>
      </c>
      <c r="E621" s="6" t="s">
        <v>850</v>
      </c>
      <c r="F621" s="6"/>
      <c r="G621" s="6" t="s">
        <v>866</v>
      </c>
      <c r="H621" s="6" t="s">
        <v>44</v>
      </c>
      <c r="I621" s="7">
        <v>1049.1700000000001</v>
      </c>
      <c r="J621" s="7">
        <v>45562</v>
      </c>
      <c r="K621" s="7">
        <v>0</v>
      </c>
      <c r="L621" s="7">
        <v>1518.2000000000001</v>
      </c>
      <c r="M621" s="8">
        <v>2.2199999999999999E-06</v>
      </c>
      <c r="N621" s="8">
        <v>0.0037000000000000002</v>
      </c>
      <c r="O621" s="8">
        <v>0.00089999999999999998</v>
      </c>
      <c r="P621" s="52"/>
    </row>
    <row r="622" spans="1:16" ht="12.75">
      <c r="A622" s="52"/>
      <c r="B622" s="6" t="s">
        <v>2213</v>
      </c>
      <c r="C622" s="17" t="s">
        <v>2214</v>
      </c>
      <c r="D622" s="18" t="s">
        <v>260</v>
      </c>
      <c r="E622" s="6" t="s">
        <v>850</v>
      </c>
      <c r="F622" s="6"/>
      <c r="G622" s="6" t="s">
        <v>866</v>
      </c>
      <c r="H622" s="6" t="s">
        <v>44</v>
      </c>
      <c r="I622" s="7">
        <v>12.92</v>
      </c>
      <c r="J622" s="7">
        <v>21435</v>
      </c>
      <c r="K622" s="7">
        <v>0</v>
      </c>
      <c r="L622" s="7">
        <v>8.8000000000000007</v>
      </c>
      <c r="M622" s="8">
        <v>5.9999999999999995E-08</v>
      </c>
      <c r="N622" s="8">
        <v>0</v>
      </c>
      <c r="O622" s="8">
        <v>0</v>
      </c>
      <c r="P622" s="52"/>
    </row>
    <row r="623" spans="1:16" ht="12.75">
      <c r="A623" s="52"/>
      <c r="B623" s="6" t="s">
        <v>2215</v>
      </c>
      <c r="C623" s="17">
        <v>350670</v>
      </c>
      <c r="D623" s="18" t="s">
        <v>260</v>
      </c>
      <c r="E623" s="6" t="s">
        <v>850</v>
      </c>
      <c r="F623" s="6"/>
      <c r="G623" s="6" t="s">
        <v>866</v>
      </c>
      <c r="H623" s="6" t="s">
        <v>44</v>
      </c>
      <c r="I623" s="7">
        <v>14108.73</v>
      </c>
      <c r="J623" s="7">
        <v>526</v>
      </c>
      <c r="K623" s="7">
        <v>0</v>
      </c>
      <c r="L623" s="7">
        <v>235.69999999999999</v>
      </c>
      <c r="M623" s="8">
        <v>0.00040000000000000002</v>
      </c>
      <c r="N623" s="8">
        <v>0.00059999999999999995</v>
      </c>
      <c r="O623" s="8">
        <v>0.00010000000000000001</v>
      </c>
      <c r="P623" s="52"/>
    </row>
    <row r="624" spans="1:16" ht="12.75">
      <c r="A624" s="52"/>
      <c r="B624" s="6" t="s">
        <v>2216</v>
      </c>
      <c r="C624" s="17" t="s">
        <v>2217</v>
      </c>
      <c r="D624" s="18" t="s">
        <v>260</v>
      </c>
      <c r="E624" s="6" t="s">
        <v>850</v>
      </c>
      <c r="F624" s="6"/>
      <c r="G624" s="6" t="s">
        <v>866</v>
      </c>
      <c r="H624" s="6" t="s">
        <v>44</v>
      </c>
      <c r="I624" s="7">
        <v>714.61000000000001</v>
      </c>
      <c r="J624" s="7">
        <v>243</v>
      </c>
      <c r="K624" s="7">
        <v>0</v>
      </c>
      <c r="L624" s="7">
        <v>5.5199999999999996</v>
      </c>
      <c r="M624" s="8">
        <v>1.151E-05</v>
      </c>
      <c r="N624" s="8">
        <v>0</v>
      </c>
      <c r="O624" s="8">
        <v>0</v>
      </c>
      <c r="P624" s="52"/>
    </row>
    <row r="625" spans="1:16" ht="12.75">
      <c r="A625" s="52"/>
      <c r="B625" s="6" t="s">
        <v>2218</v>
      </c>
      <c r="C625" s="17" t="s">
        <v>2219</v>
      </c>
      <c r="D625" s="18" t="s">
        <v>260</v>
      </c>
      <c r="E625" s="6" t="s">
        <v>850</v>
      </c>
      <c r="F625" s="6"/>
      <c r="G625" s="6" t="s">
        <v>866</v>
      </c>
      <c r="H625" s="6" t="s">
        <v>44</v>
      </c>
      <c r="I625" s="7">
        <v>1.45</v>
      </c>
      <c r="J625" s="7">
        <v>805</v>
      </c>
      <c r="K625" s="7">
        <v>0</v>
      </c>
      <c r="L625" s="7">
        <v>0.040000000000000001</v>
      </c>
      <c r="M625" s="8">
        <v>1E-08</v>
      </c>
      <c r="N625" s="8">
        <v>0</v>
      </c>
      <c r="O625" s="8">
        <v>0</v>
      </c>
      <c r="P625" s="52"/>
    </row>
    <row r="626" spans="1:16" ht="12.75">
      <c r="A626" s="52"/>
      <c r="B626" s="6" t="s">
        <v>2220</v>
      </c>
      <c r="C626" s="17" t="s">
        <v>2221</v>
      </c>
      <c r="D626" s="18" t="s">
        <v>260</v>
      </c>
      <c r="E626" s="6" t="s">
        <v>850</v>
      </c>
      <c r="F626" s="6"/>
      <c r="G626" s="6" t="s">
        <v>866</v>
      </c>
      <c r="H626" s="6" t="s">
        <v>44</v>
      </c>
      <c r="I626" s="7">
        <v>5675.1499999999996</v>
      </c>
      <c r="J626" s="7">
        <v>526</v>
      </c>
      <c r="K626" s="7">
        <v>0</v>
      </c>
      <c r="L626" s="7">
        <v>94.810000000000002</v>
      </c>
      <c r="M626" s="8">
        <v>3.1080000000000001E-05</v>
      </c>
      <c r="N626" s="8">
        <v>0.00020000000000000001</v>
      </c>
      <c r="O626" s="8">
        <v>0.00010000000000000001</v>
      </c>
      <c r="P626" s="52"/>
    </row>
    <row r="627" spans="1:16" ht="12.75">
      <c r="A627" s="52"/>
      <c r="B627" s="6" t="s">
        <v>2222</v>
      </c>
      <c r="C627" s="17" t="s">
        <v>2223</v>
      </c>
      <c r="D627" s="18" t="s">
        <v>260</v>
      </c>
      <c r="E627" s="6" t="s">
        <v>850</v>
      </c>
      <c r="F627" s="6"/>
      <c r="G627" s="6" t="s">
        <v>866</v>
      </c>
      <c r="H627" s="6" t="s">
        <v>44</v>
      </c>
      <c r="I627" s="7">
        <v>13170.469999999999</v>
      </c>
      <c r="J627" s="7">
        <v>1267</v>
      </c>
      <c r="K627" s="7">
        <v>0</v>
      </c>
      <c r="L627" s="7">
        <v>529.98000000000002</v>
      </c>
      <c r="M627" s="8">
        <v>0.00020000000000000001</v>
      </c>
      <c r="N627" s="8">
        <v>0.0012999999999999999</v>
      </c>
      <c r="O627" s="8">
        <v>0.00029999999999999997</v>
      </c>
      <c r="P627" s="52"/>
    </row>
    <row r="628" spans="1:16" ht="12.75">
      <c r="A628" s="52"/>
      <c r="B628" s="6" t="s">
        <v>2224</v>
      </c>
      <c r="C628" s="17" t="s">
        <v>2225</v>
      </c>
      <c r="D628" s="18" t="s">
        <v>271</v>
      </c>
      <c r="E628" s="6" t="s">
        <v>850</v>
      </c>
      <c r="F628" s="6"/>
      <c r="G628" s="6" t="s">
        <v>866</v>
      </c>
      <c r="H628" s="6" t="s">
        <v>100</v>
      </c>
      <c r="I628" s="7">
        <v>948.88</v>
      </c>
      <c r="J628" s="7">
        <v>176</v>
      </c>
      <c r="K628" s="7">
        <v>0</v>
      </c>
      <c r="L628" s="7">
        <v>1.6699999999999999</v>
      </c>
      <c r="M628" s="8">
        <v>1.42E-06</v>
      </c>
      <c r="N628" s="8">
        <v>0</v>
      </c>
      <c r="O628" s="8">
        <v>0</v>
      </c>
      <c r="P628" s="52"/>
    </row>
    <row r="629" spans="1:16" ht="12.75">
      <c r="A629" s="52"/>
      <c r="B629" s="6" t="s">
        <v>2226</v>
      </c>
      <c r="C629" s="17" t="s">
        <v>2227</v>
      </c>
      <c r="D629" s="18" t="s">
        <v>260</v>
      </c>
      <c r="E629" s="6" t="s">
        <v>850</v>
      </c>
      <c r="F629" s="6"/>
      <c r="G629" s="6" t="s">
        <v>866</v>
      </c>
      <c r="H629" s="6" t="s">
        <v>44</v>
      </c>
      <c r="I629" s="7">
        <v>4856.8500000000004</v>
      </c>
      <c r="J629" s="7">
        <v>21232</v>
      </c>
      <c r="K629" s="7">
        <v>0</v>
      </c>
      <c r="L629" s="7">
        <v>3275.1100000000001</v>
      </c>
      <c r="M629" s="8">
        <v>4.9100000000000004E-06</v>
      </c>
      <c r="N629" s="8">
        <v>0.0079000000000000008</v>
      </c>
      <c r="O629" s="8">
        <v>0.002</v>
      </c>
      <c r="P629" s="52"/>
    </row>
    <row r="630" spans="1:16" ht="12.75">
      <c r="A630" s="52"/>
      <c r="B630" s="6" t="s">
        <v>2226</v>
      </c>
      <c r="C630" s="17" t="s">
        <v>2227</v>
      </c>
      <c r="D630" s="18" t="s">
        <v>260</v>
      </c>
      <c r="E630" s="6" t="s">
        <v>850</v>
      </c>
      <c r="F630" s="6"/>
      <c r="G630" s="6" t="s">
        <v>866</v>
      </c>
      <c r="H630" s="6" t="s">
        <v>44</v>
      </c>
      <c r="I630" s="7">
        <v>69.760000000000005</v>
      </c>
      <c r="J630" s="7">
        <v>21232</v>
      </c>
      <c r="K630" s="7">
        <v>0</v>
      </c>
      <c r="L630" s="7">
        <v>47.039999999999999</v>
      </c>
      <c r="M630" s="8">
        <v>7.0000000000000005E-08</v>
      </c>
      <c r="N630" s="8">
        <v>0.00010000000000000001</v>
      </c>
      <c r="O630" s="8">
        <v>0</v>
      </c>
      <c r="P630" s="52"/>
    </row>
    <row r="631" spans="1:16" ht="12.75">
      <c r="A631" s="52"/>
      <c r="B631" s="6" t="s">
        <v>2228</v>
      </c>
      <c r="C631" s="17" t="s">
        <v>2229</v>
      </c>
      <c r="D631" s="18" t="s">
        <v>260</v>
      </c>
      <c r="E631" s="6" t="s">
        <v>850</v>
      </c>
      <c r="F631" s="6"/>
      <c r="G631" s="6" t="s">
        <v>866</v>
      </c>
      <c r="H631" s="6" t="s">
        <v>44</v>
      </c>
      <c r="I631" s="7">
        <v>21.609999999999999</v>
      </c>
      <c r="J631" s="7">
        <v>22708</v>
      </c>
      <c r="K631" s="7">
        <v>0</v>
      </c>
      <c r="L631" s="7">
        <v>15.59</v>
      </c>
      <c r="M631" s="8">
        <v>9.9999999999999995E-08</v>
      </c>
      <c r="N631" s="8">
        <v>0</v>
      </c>
      <c r="O631" s="8">
        <v>0</v>
      </c>
      <c r="P631" s="52"/>
    </row>
    <row r="632" spans="1:16" ht="12.75">
      <c r="A632" s="52"/>
      <c r="B632" s="6" t="s">
        <v>2230</v>
      </c>
      <c r="C632" s="17" t="s">
        <v>2231</v>
      </c>
      <c r="D632" s="18" t="s">
        <v>260</v>
      </c>
      <c r="E632" s="6" t="s">
        <v>850</v>
      </c>
      <c r="F632" s="6"/>
      <c r="G632" s="6" t="s">
        <v>866</v>
      </c>
      <c r="H632" s="6" t="s">
        <v>44</v>
      </c>
      <c r="I632" s="7">
        <v>9.4499999999999993</v>
      </c>
      <c r="J632" s="7">
        <v>15147</v>
      </c>
      <c r="K632" s="7">
        <v>0</v>
      </c>
      <c r="L632" s="7">
        <v>4.54</v>
      </c>
      <c r="M632" s="8">
        <v>4.0000000000000001E-08</v>
      </c>
      <c r="N632" s="8">
        <v>0</v>
      </c>
      <c r="O632" s="8">
        <v>0</v>
      </c>
      <c r="P632" s="52"/>
    </row>
    <row r="633" spans="1:16" ht="12.75">
      <c r="A633" s="52"/>
      <c r="B633" s="6" t="s">
        <v>2232</v>
      </c>
      <c r="C633" s="17">
        <v>704504050</v>
      </c>
      <c r="D633" s="18" t="s">
        <v>260</v>
      </c>
      <c r="E633" s="6" t="s">
        <v>850</v>
      </c>
      <c r="F633" s="6"/>
      <c r="G633" s="6" t="s">
        <v>866</v>
      </c>
      <c r="H633" s="6" t="s">
        <v>44</v>
      </c>
      <c r="I633" s="7">
        <v>7881.71</v>
      </c>
      <c r="J633" s="7">
        <v>380</v>
      </c>
      <c r="K633" s="7">
        <v>0</v>
      </c>
      <c r="L633" s="7">
        <v>95.120000000000005</v>
      </c>
      <c r="M633" s="8">
        <v>0.00040000000000000002</v>
      </c>
      <c r="N633" s="8">
        <v>0.00020000000000000001</v>
      </c>
      <c r="O633" s="8">
        <v>0.00010000000000000001</v>
      </c>
      <c r="P633" s="52"/>
    </row>
    <row r="634" spans="1:16" ht="12.75">
      <c r="A634" s="52"/>
      <c r="B634" s="6" t="s">
        <v>2233</v>
      </c>
      <c r="C634" s="17" t="s">
        <v>2234</v>
      </c>
      <c r="D634" s="18" t="s">
        <v>260</v>
      </c>
      <c r="E634" s="6" t="s">
        <v>850</v>
      </c>
      <c r="F634" s="6"/>
      <c r="G634" s="6" t="s">
        <v>866</v>
      </c>
      <c r="H634" s="6" t="s">
        <v>44</v>
      </c>
      <c r="I634" s="7">
        <v>52.990000000000002</v>
      </c>
      <c r="J634" s="7">
        <v>4710</v>
      </c>
      <c r="K634" s="7">
        <v>0</v>
      </c>
      <c r="L634" s="7">
        <v>7.9299999999999997</v>
      </c>
      <c r="M634" s="8">
        <v>1.9000000000000001E-07</v>
      </c>
      <c r="N634" s="8">
        <v>0</v>
      </c>
      <c r="O634" s="8">
        <v>0</v>
      </c>
      <c r="P634" s="52"/>
    </row>
    <row r="635" spans="1:16" ht="12.75">
      <c r="A635" s="52"/>
      <c r="B635" s="6" t="s">
        <v>2235</v>
      </c>
      <c r="C635" s="17" t="s">
        <v>2236</v>
      </c>
      <c r="D635" s="18" t="s">
        <v>260</v>
      </c>
      <c r="E635" s="6" t="s">
        <v>850</v>
      </c>
      <c r="F635" s="6"/>
      <c r="G635" s="6" t="s">
        <v>866</v>
      </c>
      <c r="H635" s="6" t="s">
        <v>44</v>
      </c>
      <c r="I635" s="7">
        <v>1.6299999999999999</v>
      </c>
      <c r="J635" s="7">
        <v>29661</v>
      </c>
      <c r="K635" s="7">
        <v>0</v>
      </c>
      <c r="L635" s="7">
        <v>1.53</v>
      </c>
      <c r="M635" s="8">
        <v>2.9999999999999997E-08</v>
      </c>
      <c r="N635" s="8">
        <v>0</v>
      </c>
      <c r="O635" s="8">
        <v>0</v>
      </c>
      <c r="P635" s="52"/>
    </row>
    <row r="636" spans="1:16" ht="12.75">
      <c r="A636" s="52"/>
      <c r="B636" s="6" t="s">
        <v>2237</v>
      </c>
      <c r="C636" s="17" t="s">
        <v>2238</v>
      </c>
      <c r="D636" s="18" t="s">
        <v>260</v>
      </c>
      <c r="E636" s="6" t="s">
        <v>850</v>
      </c>
      <c r="F636" s="6"/>
      <c r="G636" s="6" t="s">
        <v>866</v>
      </c>
      <c r="H636" s="6" t="s">
        <v>44</v>
      </c>
      <c r="I636" s="7">
        <v>21.629999999999999</v>
      </c>
      <c r="J636" s="7">
        <v>20895</v>
      </c>
      <c r="K636" s="7">
        <v>0</v>
      </c>
      <c r="L636" s="7">
        <v>14.35</v>
      </c>
      <c r="M636" s="8">
        <v>3.5999999999999999E-07</v>
      </c>
      <c r="N636" s="8">
        <v>0</v>
      </c>
      <c r="O636" s="8">
        <v>0</v>
      </c>
      <c r="P636" s="52"/>
    </row>
    <row r="637" spans="1:16" ht="12.75">
      <c r="A637" s="52"/>
      <c r="B637" s="6" t="s">
        <v>2239</v>
      </c>
      <c r="C637" s="17" t="s">
        <v>2240</v>
      </c>
      <c r="D637" s="18" t="s">
        <v>260</v>
      </c>
      <c r="E637" s="6" t="s">
        <v>850</v>
      </c>
      <c r="F637" s="6"/>
      <c r="G637" s="6" t="s">
        <v>866</v>
      </c>
      <c r="H637" s="6" t="s">
        <v>44</v>
      </c>
      <c r="I637" s="7">
        <v>11.08</v>
      </c>
      <c r="J637" s="7">
        <v>34174</v>
      </c>
      <c r="K637" s="7">
        <v>0</v>
      </c>
      <c r="L637" s="7">
        <v>12.029999999999999</v>
      </c>
      <c r="M637" s="8">
        <v>7.0000000000000005E-08</v>
      </c>
      <c r="N637" s="8">
        <v>0</v>
      </c>
      <c r="O637" s="8">
        <v>0</v>
      </c>
      <c r="P637" s="52"/>
    </row>
    <row r="638" spans="1:16" ht="12.75">
      <c r="A638" s="52"/>
      <c r="B638" s="6" t="s">
        <v>2241</v>
      </c>
      <c r="C638" s="17" t="s">
        <v>2242</v>
      </c>
      <c r="D638" s="18" t="s">
        <v>260</v>
      </c>
      <c r="E638" s="6" t="s">
        <v>850</v>
      </c>
      <c r="F638" s="6"/>
      <c r="G638" s="6" t="s">
        <v>866</v>
      </c>
      <c r="H638" s="6" t="s">
        <v>44</v>
      </c>
      <c r="I638" s="7">
        <v>211.49000000000001</v>
      </c>
      <c r="J638" s="7">
        <v>6093</v>
      </c>
      <c r="K638" s="7">
        <v>0</v>
      </c>
      <c r="L638" s="7">
        <v>40.93</v>
      </c>
      <c r="M638" s="8">
        <v>5.8999999999999996E-07</v>
      </c>
      <c r="N638" s="8">
        <v>0.00010000000000000001</v>
      </c>
      <c r="O638" s="8">
        <v>0</v>
      </c>
      <c r="P638" s="52"/>
    </row>
    <row r="639" spans="1:16" ht="12.75">
      <c r="A639" s="52"/>
      <c r="B639" s="6" t="s">
        <v>2243</v>
      </c>
      <c r="C639" s="17" t="s">
        <v>2244</v>
      </c>
      <c r="D639" s="18" t="s">
        <v>260</v>
      </c>
      <c r="E639" s="6" t="s">
        <v>850</v>
      </c>
      <c r="F639" s="6"/>
      <c r="G639" s="6" t="s">
        <v>866</v>
      </c>
      <c r="H639" s="6" t="s">
        <v>44</v>
      </c>
      <c r="I639" s="7">
        <v>0.93999999999999995</v>
      </c>
      <c r="J639" s="7">
        <v>47494</v>
      </c>
      <c r="K639" s="7">
        <v>0</v>
      </c>
      <c r="L639" s="7">
        <v>1.4199999999999999</v>
      </c>
      <c r="M639" s="8">
        <v>2E-08</v>
      </c>
      <c r="N639" s="8">
        <v>0</v>
      </c>
      <c r="O639" s="8">
        <v>0</v>
      </c>
      <c r="P639" s="52"/>
    </row>
    <row r="640" spans="1:16" ht="12.75">
      <c r="A640" s="52"/>
      <c r="B640" s="6" t="s">
        <v>2245</v>
      </c>
      <c r="C640" s="17" t="s">
        <v>2246</v>
      </c>
      <c r="D640" s="18" t="s">
        <v>249</v>
      </c>
      <c r="E640" s="6" t="s">
        <v>850</v>
      </c>
      <c r="F640" s="6"/>
      <c r="G640" s="6" t="s">
        <v>866</v>
      </c>
      <c r="H640" s="6" t="s">
        <v>49</v>
      </c>
      <c r="I640" s="7">
        <v>72.829999999999998</v>
      </c>
      <c r="J640" s="7">
        <v>3071</v>
      </c>
      <c r="K640" s="7">
        <v>0</v>
      </c>
      <c r="L640" s="7">
        <v>7.8799999999999999</v>
      </c>
      <c r="M640" s="8">
        <v>5.9999999999999995E-08</v>
      </c>
      <c r="N640" s="8">
        <v>0</v>
      </c>
      <c r="O640" s="8">
        <v>0</v>
      </c>
      <c r="P640" s="52"/>
    </row>
    <row r="641" spans="1:16" ht="12.75">
      <c r="A641" s="52"/>
      <c r="B641" s="6" t="s">
        <v>2247</v>
      </c>
      <c r="C641" s="17" t="s">
        <v>2248</v>
      </c>
      <c r="D641" s="18" t="s">
        <v>254</v>
      </c>
      <c r="E641" s="6" t="s">
        <v>850</v>
      </c>
      <c r="F641" s="6"/>
      <c r="G641" s="6" t="s">
        <v>866</v>
      </c>
      <c r="H641" s="6" t="s">
        <v>100</v>
      </c>
      <c r="I641" s="7">
        <v>16.920000000000002</v>
      </c>
      <c r="J641" s="7">
        <v>1727</v>
      </c>
      <c r="K641" s="7">
        <v>0</v>
      </c>
      <c r="L641" s="7">
        <v>0.28999999999999998</v>
      </c>
      <c r="M641" s="8">
        <v>5.9999999999999995E-08</v>
      </c>
      <c r="N641" s="8">
        <v>0</v>
      </c>
      <c r="O641" s="8">
        <v>0</v>
      </c>
      <c r="P641" s="52"/>
    </row>
    <row r="642" spans="1:16" ht="12.75">
      <c r="A642" s="52"/>
      <c r="B642" s="6" t="s">
        <v>2249</v>
      </c>
      <c r="C642" s="17" t="s">
        <v>2250</v>
      </c>
      <c r="D642" s="18" t="s">
        <v>260</v>
      </c>
      <c r="E642" s="6" t="s">
        <v>850</v>
      </c>
      <c r="F642" s="6"/>
      <c r="G642" s="6" t="s">
        <v>866</v>
      </c>
      <c r="H642" s="6" t="s">
        <v>44</v>
      </c>
      <c r="I642" s="7">
        <v>6286.6499999999996</v>
      </c>
      <c r="J642" s="7">
        <v>302</v>
      </c>
      <c r="K642" s="7">
        <v>0</v>
      </c>
      <c r="L642" s="7">
        <v>60.299999999999997</v>
      </c>
      <c r="M642" s="8">
        <v>0.00010000000000000001</v>
      </c>
      <c r="N642" s="8">
        <v>0.00010000000000000001</v>
      </c>
      <c r="O642" s="8">
        <v>0</v>
      </c>
      <c r="P642" s="52"/>
    </row>
    <row r="643" spans="1:16" ht="12.75">
      <c r="A643" s="52"/>
      <c r="B643" s="6" t="s">
        <v>2251</v>
      </c>
      <c r="C643" s="17" t="s">
        <v>2177</v>
      </c>
      <c r="D643" s="18" t="s">
        <v>260</v>
      </c>
      <c r="E643" s="6" t="s">
        <v>850</v>
      </c>
      <c r="F643" s="6"/>
      <c r="G643" s="6" t="s">
        <v>866</v>
      </c>
      <c r="H643" s="6" t="s">
        <v>44</v>
      </c>
      <c r="I643" s="7">
        <v>51.600000000000001</v>
      </c>
      <c r="J643" s="7">
        <v>35738</v>
      </c>
      <c r="K643" s="7">
        <v>0</v>
      </c>
      <c r="L643" s="7">
        <v>58.560000000000002</v>
      </c>
      <c r="M643" s="8">
        <v>4.9999999999999998E-08</v>
      </c>
      <c r="N643" s="8">
        <v>0.00010000000000000001</v>
      </c>
      <c r="O643" s="8">
        <v>0</v>
      </c>
      <c r="P643" s="52"/>
    </row>
    <row r="644" spans="1:16" ht="12.75">
      <c r="A644" s="52"/>
      <c r="B644" s="6" t="s">
        <v>2252</v>
      </c>
      <c r="C644" s="17" t="s">
        <v>2253</v>
      </c>
      <c r="D644" s="18" t="s">
        <v>260</v>
      </c>
      <c r="E644" s="6" t="s">
        <v>850</v>
      </c>
      <c r="F644" s="6"/>
      <c r="G644" s="6" t="s">
        <v>866</v>
      </c>
      <c r="H644" s="6" t="s">
        <v>44</v>
      </c>
      <c r="I644" s="7">
        <v>5.9199999999999999</v>
      </c>
      <c r="J644" s="7">
        <v>44359</v>
      </c>
      <c r="K644" s="7">
        <v>0</v>
      </c>
      <c r="L644" s="7">
        <v>8.3399999999999999</v>
      </c>
      <c r="M644" s="8">
        <v>8.9999999999999999E-08</v>
      </c>
      <c r="N644" s="8">
        <v>0</v>
      </c>
      <c r="O644" s="8">
        <v>0</v>
      </c>
      <c r="P644" s="52"/>
    </row>
    <row r="645" spans="1:16" ht="12.75">
      <c r="A645" s="52"/>
      <c r="B645" s="6" t="s">
        <v>2254</v>
      </c>
      <c r="C645" s="17" t="s">
        <v>2255</v>
      </c>
      <c r="D645" s="18" t="s">
        <v>260</v>
      </c>
      <c r="E645" s="6" t="s">
        <v>850</v>
      </c>
      <c r="F645" s="6"/>
      <c r="G645" s="6" t="s">
        <v>866</v>
      </c>
      <c r="H645" s="6" t="s">
        <v>44</v>
      </c>
      <c r="I645" s="7">
        <v>0.080000000000000002</v>
      </c>
      <c r="J645" s="7">
        <v>807</v>
      </c>
      <c r="K645" s="7">
        <v>0</v>
      </c>
      <c r="L645" s="7">
        <v>0</v>
      </c>
      <c r="M645" s="8">
        <v>0</v>
      </c>
      <c r="N645" s="8">
        <v>0</v>
      </c>
      <c r="O645" s="8">
        <v>0</v>
      </c>
      <c r="P645" s="52"/>
    </row>
    <row r="646" spans="1:16" ht="12.75">
      <c r="A646" s="52"/>
      <c r="B646" s="6" t="s">
        <v>2256</v>
      </c>
      <c r="C646" s="17" t="s">
        <v>2257</v>
      </c>
      <c r="D646" s="18" t="s">
        <v>260</v>
      </c>
      <c r="E646" s="6" t="s">
        <v>850</v>
      </c>
      <c r="F646" s="6"/>
      <c r="G646" s="6" t="s">
        <v>866</v>
      </c>
      <c r="H646" s="6" t="s">
        <v>44</v>
      </c>
      <c r="I646" s="7">
        <v>3856.2399999999998</v>
      </c>
      <c r="J646" s="7">
        <v>30831</v>
      </c>
      <c r="K646" s="7">
        <v>0</v>
      </c>
      <c r="L646" s="7">
        <v>3776</v>
      </c>
      <c r="M646" s="8">
        <v>5.0999999999999999E-07</v>
      </c>
      <c r="N646" s="8">
        <v>0.0091999999999999998</v>
      </c>
      <c r="O646" s="8">
        <v>0.0023</v>
      </c>
      <c r="P646" s="52"/>
    </row>
    <row r="647" spans="1:16" ht="12.75">
      <c r="A647" s="52"/>
      <c r="B647" s="6" t="s">
        <v>2256</v>
      </c>
      <c r="C647" s="17" t="s">
        <v>2257</v>
      </c>
      <c r="D647" s="18" t="s">
        <v>260</v>
      </c>
      <c r="E647" s="6" t="s">
        <v>850</v>
      </c>
      <c r="F647" s="6"/>
      <c r="G647" s="6" t="s">
        <v>866</v>
      </c>
      <c r="H647" s="6" t="s">
        <v>44</v>
      </c>
      <c r="I647" s="7">
        <v>177.36000000000001</v>
      </c>
      <c r="J647" s="7">
        <v>30831</v>
      </c>
      <c r="K647" s="7">
        <v>0</v>
      </c>
      <c r="L647" s="7">
        <v>173.66999999999999</v>
      </c>
      <c r="M647" s="8">
        <v>2E-08</v>
      </c>
      <c r="N647" s="8">
        <v>0.00040000000000000002</v>
      </c>
      <c r="O647" s="8">
        <v>0.00010000000000000001</v>
      </c>
      <c r="P647" s="52"/>
    </row>
    <row r="648" spans="1:16" ht="12.75">
      <c r="A648" s="52"/>
      <c r="B648" s="6" t="s">
        <v>2258</v>
      </c>
      <c r="C648" s="17" t="s">
        <v>2259</v>
      </c>
      <c r="D648" s="18" t="s">
        <v>260</v>
      </c>
      <c r="E648" s="6" t="s">
        <v>850</v>
      </c>
      <c r="F648" s="6"/>
      <c r="G648" s="6" t="s">
        <v>866</v>
      </c>
      <c r="H648" s="6" t="s">
        <v>44</v>
      </c>
      <c r="I648" s="7">
        <v>93.030000000000001</v>
      </c>
      <c r="J648" s="7">
        <v>7789</v>
      </c>
      <c r="K648" s="7">
        <v>0</v>
      </c>
      <c r="L648" s="7">
        <v>23.010000000000002</v>
      </c>
      <c r="M648" s="8">
        <v>8.0000000000000002E-08</v>
      </c>
      <c r="N648" s="8">
        <v>0.00010000000000000001</v>
      </c>
      <c r="O648" s="8">
        <v>0</v>
      </c>
      <c r="P648" s="52"/>
    </row>
    <row r="649" spans="1:16" ht="12.75">
      <c r="A649" s="52"/>
      <c r="B649" s="6" t="s">
        <v>2260</v>
      </c>
      <c r="C649" s="17" t="s">
        <v>2261</v>
      </c>
      <c r="D649" s="18" t="s">
        <v>260</v>
      </c>
      <c r="E649" s="6" t="s">
        <v>850</v>
      </c>
      <c r="F649" s="6"/>
      <c r="G649" s="6" t="s">
        <v>866</v>
      </c>
      <c r="H649" s="6" t="s">
        <v>44</v>
      </c>
      <c r="I649" s="7">
        <v>15.25</v>
      </c>
      <c r="J649" s="7">
        <v>55689</v>
      </c>
      <c r="K649" s="7">
        <v>0</v>
      </c>
      <c r="L649" s="7">
        <v>26.969999999999999</v>
      </c>
      <c r="M649" s="8">
        <v>8.0000000000000002E-08</v>
      </c>
      <c r="N649" s="8">
        <v>0.00010000000000000001</v>
      </c>
      <c r="O649" s="8">
        <v>0</v>
      </c>
      <c r="P649" s="52"/>
    </row>
    <row r="650" spans="1:16" ht="12.75">
      <c r="A650" s="52"/>
      <c r="B650" s="6" t="s">
        <v>2262</v>
      </c>
      <c r="C650" s="17" t="s">
        <v>2263</v>
      </c>
      <c r="D650" s="18" t="s">
        <v>260</v>
      </c>
      <c r="E650" s="6" t="s">
        <v>850</v>
      </c>
      <c r="F650" s="6"/>
      <c r="G650" s="6" t="s">
        <v>866</v>
      </c>
      <c r="H650" s="6" t="s">
        <v>44</v>
      </c>
      <c r="I650" s="7">
        <v>120.45</v>
      </c>
      <c r="J650" s="7">
        <v>107300</v>
      </c>
      <c r="K650" s="7">
        <v>0</v>
      </c>
      <c r="L650" s="7">
        <v>410.48000000000002</v>
      </c>
      <c r="M650" s="8">
        <v>2.0999999999999998E-06</v>
      </c>
      <c r="N650" s="8">
        <v>0.001</v>
      </c>
      <c r="O650" s="8">
        <v>0.00029999999999999997</v>
      </c>
      <c r="P650" s="52"/>
    </row>
    <row r="651" spans="1:16" ht="12.75">
      <c r="A651" s="52"/>
      <c r="B651" s="6" t="s">
        <v>2262</v>
      </c>
      <c r="C651" s="17" t="s">
        <v>2263</v>
      </c>
      <c r="D651" s="18" t="s">
        <v>260</v>
      </c>
      <c r="E651" s="6" t="s">
        <v>850</v>
      </c>
      <c r="F651" s="6"/>
      <c r="G651" s="6" t="s">
        <v>866</v>
      </c>
      <c r="H651" s="6" t="s">
        <v>44</v>
      </c>
      <c r="I651" s="7">
        <v>407.61000000000001</v>
      </c>
      <c r="J651" s="7">
        <v>1073</v>
      </c>
      <c r="K651" s="7">
        <v>0</v>
      </c>
      <c r="L651" s="7">
        <v>13.890000000000001</v>
      </c>
      <c r="M651" s="8">
        <v>7.1199999999999996E-06</v>
      </c>
      <c r="N651" s="8">
        <v>0</v>
      </c>
      <c r="O651" s="8">
        <v>0</v>
      </c>
      <c r="P651" s="52"/>
    </row>
    <row r="652" spans="1:16" ht="12.75">
      <c r="A652" s="52"/>
      <c r="B652" s="6" t="s">
        <v>2264</v>
      </c>
      <c r="C652" s="17" t="s">
        <v>2265</v>
      </c>
      <c r="D652" s="18" t="s">
        <v>260</v>
      </c>
      <c r="E652" s="6" t="s">
        <v>850</v>
      </c>
      <c r="F652" s="6"/>
      <c r="G652" s="6" t="s">
        <v>866</v>
      </c>
      <c r="H652" s="6" t="s">
        <v>44</v>
      </c>
      <c r="I652" s="7">
        <v>7.7300000000000004</v>
      </c>
      <c r="J652" s="7">
        <v>15096</v>
      </c>
      <c r="K652" s="7">
        <v>0</v>
      </c>
      <c r="L652" s="7">
        <v>3.71</v>
      </c>
      <c r="M652" s="8">
        <v>4.9999999999999998E-08</v>
      </c>
      <c r="N652" s="8">
        <v>0</v>
      </c>
      <c r="O652" s="8">
        <v>0</v>
      </c>
      <c r="P652" s="52"/>
    </row>
    <row r="653" spans="1:16" ht="12.75">
      <c r="A653" s="52"/>
      <c r="B653" s="6" t="s">
        <v>2266</v>
      </c>
      <c r="C653" s="17" t="s">
        <v>2267</v>
      </c>
      <c r="D653" s="18" t="s">
        <v>260</v>
      </c>
      <c r="E653" s="6" t="s">
        <v>850</v>
      </c>
      <c r="F653" s="6"/>
      <c r="G653" s="6" t="s">
        <v>866</v>
      </c>
      <c r="H653" s="6" t="s">
        <v>44</v>
      </c>
      <c r="I653" s="7">
        <v>15699.02</v>
      </c>
      <c r="J653" s="7">
        <v>446</v>
      </c>
      <c r="K653" s="7">
        <v>0</v>
      </c>
      <c r="L653" s="7">
        <v>222.38</v>
      </c>
      <c r="M653" s="8">
        <v>4.5930000000000002E-05</v>
      </c>
      <c r="N653" s="8">
        <v>0.00050000000000000001</v>
      </c>
      <c r="O653" s="8">
        <v>0.00010000000000000001</v>
      </c>
      <c r="P653" s="52"/>
    </row>
    <row r="654" spans="1:16" ht="12.75">
      <c r="A654" s="52"/>
      <c r="B654" s="6" t="s">
        <v>2268</v>
      </c>
      <c r="C654" s="17" t="s">
        <v>2269</v>
      </c>
      <c r="D654" s="18" t="s">
        <v>260</v>
      </c>
      <c r="E654" s="6" t="s">
        <v>850</v>
      </c>
      <c r="F654" s="6"/>
      <c r="G654" s="6" t="s">
        <v>866</v>
      </c>
      <c r="H654" s="6" t="s">
        <v>44</v>
      </c>
      <c r="I654" s="7">
        <v>5852.5100000000002</v>
      </c>
      <c r="J654" s="7">
        <v>446</v>
      </c>
      <c r="K654" s="7">
        <v>0</v>
      </c>
      <c r="L654" s="7">
        <v>82.900000000000006</v>
      </c>
      <c r="M654" s="8">
        <v>0.00010000000000000001</v>
      </c>
      <c r="N654" s="8">
        <v>0.00020000000000000001</v>
      </c>
      <c r="O654" s="8">
        <v>0.00010000000000000001</v>
      </c>
      <c r="P654" s="52"/>
    </row>
    <row r="655" spans="1:16" ht="12.75">
      <c r="A655" s="52"/>
      <c r="B655" s="6" t="s">
        <v>2270</v>
      </c>
      <c r="C655" s="17" t="s">
        <v>1743</v>
      </c>
      <c r="D655" s="18" t="s">
        <v>260</v>
      </c>
      <c r="E655" s="6" t="s">
        <v>850</v>
      </c>
      <c r="F655" s="6"/>
      <c r="G655" s="6" t="s">
        <v>866</v>
      </c>
      <c r="H655" s="6" t="s">
        <v>44</v>
      </c>
      <c r="I655" s="7">
        <v>1415.5999999999999</v>
      </c>
      <c r="J655" s="7">
        <v>297</v>
      </c>
      <c r="K655" s="7">
        <v>0</v>
      </c>
      <c r="L655" s="7">
        <v>13.35</v>
      </c>
      <c r="M655" s="8">
        <v>3.9360000000000003E-05</v>
      </c>
      <c r="N655" s="8">
        <v>0</v>
      </c>
      <c r="O655" s="8">
        <v>0</v>
      </c>
      <c r="P655" s="52"/>
    </row>
    <row r="656" spans="1:16" ht="12.75">
      <c r="A656" s="52"/>
      <c r="B656" s="6" t="s">
        <v>2271</v>
      </c>
      <c r="C656" s="17" t="s">
        <v>2272</v>
      </c>
      <c r="D656" s="18" t="s">
        <v>260</v>
      </c>
      <c r="E656" s="6" t="s">
        <v>850</v>
      </c>
      <c r="F656" s="6"/>
      <c r="G656" s="6" t="s">
        <v>866</v>
      </c>
      <c r="H656" s="6" t="s">
        <v>44</v>
      </c>
      <c r="I656" s="7">
        <v>3413.1599999999999</v>
      </c>
      <c r="J656" s="7">
        <v>14861</v>
      </c>
      <c r="K656" s="7">
        <v>0</v>
      </c>
      <c r="L656" s="7">
        <v>1610.96</v>
      </c>
      <c r="M656" s="8">
        <v>2.124E-05</v>
      </c>
      <c r="N656" s="8">
        <v>0.0038999999999999998</v>
      </c>
      <c r="O656" s="8">
        <v>0.001</v>
      </c>
      <c r="P656" s="52"/>
    </row>
    <row r="657" spans="1:16" ht="12.75">
      <c r="A657" s="52"/>
      <c r="B657" s="6" t="s">
        <v>2271</v>
      </c>
      <c r="C657" s="17" t="s">
        <v>2272</v>
      </c>
      <c r="D657" s="18" t="s">
        <v>260</v>
      </c>
      <c r="E657" s="6" t="s">
        <v>850</v>
      </c>
      <c r="F657" s="6"/>
      <c r="G657" s="6" t="s">
        <v>866</v>
      </c>
      <c r="H657" s="6" t="s">
        <v>44</v>
      </c>
      <c r="I657" s="7">
        <v>5.6699999999999999</v>
      </c>
      <c r="J657" s="7">
        <v>14861</v>
      </c>
      <c r="K657" s="7">
        <v>0</v>
      </c>
      <c r="L657" s="7">
        <v>2.6800000000000002</v>
      </c>
      <c r="M657" s="8">
        <v>4.0000000000000001E-08</v>
      </c>
      <c r="N657" s="8">
        <v>0</v>
      </c>
      <c r="O657" s="8">
        <v>0</v>
      </c>
      <c r="P657" s="52"/>
    </row>
    <row r="658" spans="1:16" ht="12.75">
      <c r="A658" s="52"/>
      <c r="B658" s="6" t="s">
        <v>2273</v>
      </c>
      <c r="C658" s="17" t="s">
        <v>2274</v>
      </c>
      <c r="D658" s="18" t="s">
        <v>260</v>
      </c>
      <c r="E658" s="6" t="s">
        <v>850</v>
      </c>
      <c r="F658" s="6"/>
      <c r="G658" s="6" t="s">
        <v>866</v>
      </c>
      <c r="H658" s="6" t="s">
        <v>44</v>
      </c>
      <c r="I658" s="7">
        <v>13.33</v>
      </c>
      <c r="J658" s="7">
        <v>665</v>
      </c>
      <c r="K658" s="7">
        <v>0</v>
      </c>
      <c r="L658" s="7">
        <v>0.28000000000000003</v>
      </c>
      <c r="M658" s="8">
        <v>8.9999999999999999E-08</v>
      </c>
      <c r="N658" s="8">
        <v>0</v>
      </c>
      <c r="O658" s="8">
        <v>0</v>
      </c>
      <c r="P658" s="52"/>
    </row>
    <row r="659" spans="1:16" ht="12.75">
      <c r="A659" s="52"/>
      <c r="B659" s="6" t="s">
        <v>2275</v>
      </c>
      <c r="C659" s="17" t="s">
        <v>2276</v>
      </c>
      <c r="D659" s="18" t="s">
        <v>260</v>
      </c>
      <c r="E659" s="6" t="s">
        <v>850</v>
      </c>
      <c r="F659" s="6"/>
      <c r="G659" s="6" t="s">
        <v>866</v>
      </c>
      <c r="H659" s="6" t="s">
        <v>44</v>
      </c>
      <c r="I659" s="7">
        <v>8.8300000000000001</v>
      </c>
      <c r="J659" s="7">
        <v>29383</v>
      </c>
      <c r="K659" s="7">
        <v>0</v>
      </c>
      <c r="L659" s="7">
        <v>8.2400000000000002</v>
      </c>
      <c r="M659" s="8">
        <v>5.9999999999999995E-08</v>
      </c>
      <c r="N659" s="8">
        <v>0</v>
      </c>
      <c r="O659" s="8">
        <v>0</v>
      </c>
      <c r="P659" s="52"/>
    </row>
    <row r="660" spans="1:16" ht="12.75">
      <c r="A660" s="52"/>
      <c r="B660" s="6" t="s">
        <v>2277</v>
      </c>
      <c r="C660" s="17" t="s">
        <v>2278</v>
      </c>
      <c r="D660" s="18" t="s">
        <v>260</v>
      </c>
      <c r="E660" s="6" t="s">
        <v>850</v>
      </c>
      <c r="F660" s="6"/>
      <c r="G660" s="6" t="s">
        <v>866</v>
      </c>
      <c r="H660" s="6" t="s">
        <v>44</v>
      </c>
      <c r="I660" s="7">
        <v>69.760000000000005</v>
      </c>
      <c r="J660" s="7">
        <v>13098</v>
      </c>
      <c r="K660" s="7">
        <v>0</v>
      </c>
      <c r="L660" s="7">
        <v>29.02</v>
      </c>
      <c r="M660" s="8">
        <v>2.1E-07</v>
      </c>
      <c r="N660" s="8">
        <v>0.00010000000000000001</v>
      </c>
      <c r="O660" s="8">
        <v>0</v>
      </c>
      <c r="P660" s="52"/>
    </row>
    <row r="661" spans="1:16" ht="12.75">
      <c r="A661" s="52"/>
      <c r="B661" s="6" t="s">
        <v>2279</v>
      </c>
      <c r="C661" s="17" t="s">
        <v>2280</v>
      </c>
      <c r="D661" s="18" t="s">
        <v>260</v>
      </c>
      <c r="E661" s="6" t="s">
        <v>850</v>
      </c>
      <c r="F661" s="6"/>
      <c r="G661" s="6" t="s">
        <v>866</v>
      </c>
      <c r="H661" s="6" t="s">
        <v>44</v>
      </c>
      <c r="I661" s="7">
        <v>41.799999999999997</v>
      </c>
      <c r="J661" s="7">
        <v>30500</v>
      </c>
      <c r="K661" s="7">
        <v>0</v>
      </c>
      <c r="L661" s="7">
        <v>40.490000000000002</v>
      </c>
      <c r="M661" s="8">
        <v>2.7000000000000001E-07</v>
      </c>
      <c r="N661" s="8">
        <v>0.00010000000000000001</v>
      </c>
      <c r="O661" s="8">
        <v>0</v>
      </c>
      <c r="P661" s="52"/>
    </row>
    <row r="662" spans="1:16" ht="12.75">
      <c r="A662" s="52"/>
      <c r="B662" s="6" t="s">
        <v>2281</v>
      </c>
      <c r="C662" s="17" t="s">
        <v>2282</v>
      </c>
      <c r="D662" s="18" t="s">
        <v>260</v>
      </c>
      <c r="E662" s="6" t="s">
        <v>850</v>
      </c>
      <c r="F662" s="6"/>
      <c r="G662" s="6" t="s">
        <v>866</v>
      </c>
      <c r="H662" s="6" t="s">
        <v>44</v>
      </c>
      <c r="I662" s="7">
        <v>4401.9399999999996</v>
      </c>
      <c r="J662" s="7">
        <v>5170</v>
      </c>
      <c r="K662" s="7">
        <v>0</v>
      </c>
      <c r="L662" s="7">
        <v>722.78999999999996</v>
      </c>
      <c r="M662" s="8">
        <v>0.00010000000000000001</v>
      </c>
      <c r="N662" s="8">
        <v>0.0018</v>
      </c>
      <c r="O662" s="8">
        <v>0.00040000000000000002</v>
      </c>
      <c r="P662" s="52"/>
    </row>
    <row r="663" spans="1:16" ht="12.75">
      <c r="A663" s="52"/>
      <c r="B663" s="6" t="s">
        <v>2283</v>
      </c>
      <c r="C663" s="17" t="s">
        <v>2284</v>
      </c>
      <c r="D663" s="18" t="s">
        <v>260</v>
      </c>
      <c r="E663" s="6" t="s">
        <v>850</v>
      </c>
      <c r="F663" s="6"/>
      <c r="G663" s="6" t="s">
        <v>866</v>
      </c>
      <c r="H663" s="6" t="s">
        <v>44</v>
      </c>
      <c r="I663" s="7">
        <v>5312.8699999999999</v>
      </c>
      <c r="J663" s="7">
        <v>13014</v>
      </c>
      <c r="K663" s="7">
        <v>0</v>
      </c>
      <c r="L663" s="7">
        <v>2195.9400000000001</v>
      </c>
      <c r="M663" s="8">
        <v>0.00010000000000000001</v>
      </c>
      <c r="N663" s="8">
        <v>0.0053</v>
      </c>
      <c r="O663" s="8">
        <v>0.0012999999999999999</v>
      </c>
      <c r="P663" s="52"/>
    </row>
    <row r="664" spans="1:16" ht="12.75">
      <c r="A664" s="52"/>
      <c r="B664" s="6" t="s">
        <v>2285</v>
      </c>
      <c r="C664" s="17" t="s">
        <v>2286</v>
      </c>
      <c r="D664" s="18" t="s">
        <v>260</v>
      </c>
      <c r="E664" s="6" t="s">
        <v>850</v>
      </c>
      <c r="F664" s="6"/>
      <c r="G664" s="6" t="s">
        <v>866</v>
      </c>
      <c r="H664" s="6" t="s">
        <v>44</v>
      </c>
      <c r="I664" s="7">
        <v>14.74</v>
      </c>
      <c r="J664" s="7">
        <v>24128</v>
      </c>
      <c r="K664" s="7">
        <v>0</v>
      </c>
      <c r="L664" s="7">
        <v>11.300000000000001</v>
      </c>
      <c r="M664" s="8">
        <v>9.9999999999999995E-08</v>
      </c>
      <c r="N664" s="8">
        <v>0</v>
      </c>
      <c r="O664" s="8">
        <v>0</v>
      </c>
      <c r="P664" s="52"/>
    </row>
    <row r="665" spans="1:16" ht="12.75">
      <c r="A665" s="52"/>
      <c r="B665" s="6" t="s">
        <v>2287</v>
      </c>
      <c r="C665" s="17" t="s">
        <v>2288</v>
      </c>
      <c r="D665" s="18" t="s">
        <v>260</v>
      </c>
      <c r="E665" s="6" t="s">
        <v>850</v>
      </c>
      <c r="F665" s="6"/>
      <c r="G665" s="6" t="s">
        <v>898</v>
      </c>
      <c r="H665" s="6" t="s">
        <v>44</v>
      </c>
      <c r="I665" s="7">
        <v>1950.8199999999999</v>
      </c>
      <c r="J665" s="7">
        <v>13180</v>
      </c>
      <c r="K665" s="7">
        <v>0</v>
      </c>
      <c r="L665" s="7">
        <v>816.61000000000001</v>
      </c>
      <c r="M665" s="8">
        <v>2.21E-06</v>
      </c>
      <c r="N665" s="8">
        <v>0.002</v>
      </c>
      <c r="O665" s="8">
        <v>0.00050000000000000001</v>
      </c>
      <c r="P665" s="52"/>
    </row>
    <row r="666" spans="1:16" ht="12.75">
      <c r="A666" s="52"/>
      <c r="B666" s="6" t="s">
        <v>2287</v>
      </c>
      <c r="C666" s="17" t="s">
        <v>2288</v>
      </c>
      <c r="D666" s="18" t="s">
        <v>260</v>
      </c>
      <c r="E666" s="6" t="s">
        <v>850</v>
      </c>
      <c r="F666" s="6"/>
      <c r="G666" s="6" t="s">
        <v>898</v>
      </c>
      <c r="H666" s="6" t="s">
        <v>44</v>
      </c>
      <c r="I666" s="7">
        <v>53.030000000000001</v>
      </c>
      <c r="J666" s="7">
        <v>13180</v>
      </c>
      <c r="K666" s="7">
        <v>0</v>
      </c>
      <c r="L666" s="7">
        <v>22.199999999999999</v>
      </c>
      <c r="M666" s="8">
        <v>5.9999999999999995E-08</v>
      </c>
      <c r="N666" s="8">
        <v>0.00010000000000000001</v>
      </c>
      <c r="O666" s="8">
        <v>0</v>
      </c>
      <c r="P666" s="52"/>
    </row>
    <row r="667" spans="1:16" ht="12.75">
      <c r="A667" s="52"/>
      <c r="B667" s="6" t="s">
        <v>2289</v>
      </c>
      <c r="C667" s="17" t="s">
        <v>2290</v>
      </c>
      <c r="D667" s="18" t="s">
        <v>254</v>
      </c>
      <c r="E667" s="6" t="s">
        <v>850</v>
      </c>
      <c r="F667" s="6"/>
      <c r="G667" s="6" t="s">
        <v>898</v>
      </c>
      <c r="H667" s="6" t="s">
        <v>49</v>
      </c>
      <c r="I667" s="7">
        <v>19.870000000000001</v>
      </c>
      <c r="J667" s="7">
        <v>61000</v>
      </c>
      <c r="K667" s="7">
        <v>0</v>
      </c>
      <c r="L667" s="7">
        <v>42.710000000000001</v>
      </c>
      <c r="M667" s="8">
        <v>4.9999999999999998E-08</v>
      </c>
      <c r="N667" s="8">
        <v>0.00010000000000000001</v>
      </c>
      <c r="O667" s="8">
        <v>0</v>
      </c>
      <c r="P667" s="52"/>
    </row>
    <row r="668" spans="1:16" ht="12.75">
      <c r="A668" s="52"/>
      <c r="B668" s="6" t="s">
        <v>2291</v>
      </c>
      <c r="C668" s="17" t="s">
        <v>2292</v>
      </c>
      <c r="D668" s="18" t="s">
        <v>260</v>
      </c>
      <c r="E668" s="6" t="s">
        <v>850</v>
      </c>
      <c r="F668" s="6"/>
      <c r="G668" s="6" t="s">
        <v>898</v>
      </c>
      <c r="H668" s="6" t="s">
        <v>44</v>
      </c>
      <c r="I668" s="7">
        <v>1.3400000000000001</v>
      </c>
      <c r="J668" s="7">
        <v>406500</v>
      </c>
      <c r="K668" s="7">
        <v>0</v>
      </c>
      <c r="L668" s="7">
        <v>17.300000000000001</v>
      </c>
      <c r="M668" s="8">
        <v>5.9999999999999995E-08</v>
      </c>
      <c r="N668" s="8">
        <v>0</v>
      </c>
      <c r="O668" s="8">
        <v>0</v>
      </c>
      <c r="P668" s="52"/>
    </row>
    <row r="669" spans="1:16" ht="12.75">
      <c r="A669" s="52"/>
      <c r="B669" s="6" t="s">
        <v>2293</v>
      </c>
      <c r="C669" s="17" t="s">
        <v>2292</v>
      </c>
      <c r="D669" s="18" t="s">
        <v>260</v>
      </c>
      <c r="E669" s="6" t="s">
        <v>850</v>
      </c>
      <c r="F669" s="6"/>
      <c r="G669" s="6" t="s">
        <v>898</v>
      </c>
      <c r="H669" s="6" t="s">
        <v>44</v>
      </c>
      <c r="I669" s="7">
        <v>5102.9300000000003</v>
      </c>
      <c r="J669" s="7">
        <v>4065</v>
      </c>
      <c r="K669" s="7">
        <v>0</v>
      </c>
      <c r="L669" s="7">
        <v>658.80999999999995</v>
      </c>
      <c r="M669" s="8">
        <v>0.00020000000000000001</v>
      </c>
      <c r="N669" s="8">
        <v>0.0016000000000000001</v>
      </c>
      <c r="O669" s="8">
        <v>0.00040000000000000002</v>
      </c>
      <c r="P669" s="52"/>
    </row>
    <row r="670" spans="1:16" ht="12.75">
      <c r="A670" s="52"/>
      <c r="B670" s="6" t="s">
        <v>2294</v>
      </c>
      <c r="C670" s="17" t="s">
        <v>2295</v>
      </c>
      <c r="D670" s="18" t="s">
        <v>260</v>
      </c>
      <c r="E670" s="6" t="s">
        <v>850</v>
      </c>
      <c r="F670" s="6"/>
      <c r="G670" s="6" t="s">
        <v>898</v>
      </c>
      <c r="H670" s="6" t="s">
        <v>44</v>
      </c>
      <c r="I670" s="7">
        <v>35.539999999999999</v>
      </c>
      <c r="J670" s="7">
        <v>6242</v>
      </c>
      <c r="K670" s="7">
        <v>0</v>
      </c>
      <c r="L670" s="7">
        <v>7.0499999999999998</v>
      </c>
      <c r="M670" s="8">
        <v>7.0000000000000005E-08</v>
      </c>
      <c r="N670" s="8">
        <v>0</v>
      </c>
      <c r="O670" s="8">
        <v>0</v>
      </c>
      <c r="P670" s="52"/>
    </row>
    <row r="671" spans="1:16" ht="12.75">
      <c r="A671" s="52"/>
      <c r="B671" s="6" t="s">
        <v>2296</v>
      </c>
      <c r="C671" s="17" t="s">
        <v>2297</v>
      </c>
      <c r="D671" s="18" t="s">
        <v>260</v>
      </c>
      <c r="E671" s="6" t="s">
        <v>850</v>
      </c>
      <c r="F671" s="6"/>
      <c r="G671" s="6" t="s">
        <v>898</v>
      </c>
      <c r="H671" s="6" t="s">
        <v>44</v>
      </c>
      <c r="I671" s="7">
        <v>626.71000000000004</v>
      </c>
      <c r="J671" s="7">
        <v>36606</v>
      </c>
      <c r="K671" s="7">
        <v>0</v>
      </c>
      <c r="L671" s="7">
        <v>728.62</v>
      </c>
      <c r="M671" s="8">
        <v>4.16E-06</v>
      </c>
      <c r="N671" s="8">
        <v>0.0018</v>
      </c>
      <c r="O671" s="8">
        <v>0.00040000000000000002</v>
      </c>
      <c r="P671" s="52"/>
    </row>
    <row r="672" spans="1:16" ht="12.75">
      <c r="A672" s="52"/>
      <c r="B672" s="6" t="s">
        <v>2258</v>
      </c>
      <c r="C672" s="17" t="s">
        <v>2259</v>
      </c>
      <c r="D672" s="18" t="s">
        <v>260</v>
      </c>
      <c r="E672" s="6" t="s">
        <v>850</v>
      </c>
      <c r="F672" s="6"/>
      <c r="G672" s="6" t="s">
        <v>898</v>
      </c>
      <c r="H672" s="6" t="s">
        <v>44</v>
      </c>
      <c r="I672" s="7">
        <v>5936.7299999999996</v>
      </c>
      <c r="J672" s="7">
        <v>7789</v>
      </c>
      <c r="K672" s="7">
        <v>0</v>
      </c>
      <c r="L672" s="7">
        <v>1468.6199999999999</v>
      </c>
      <c r="M672" s="8">
        <v>5.3199999999999999E-06</v>
      </c>
      <c r="N672" s="8">
        <v>0.0035999999999999999</v>
      </c>
      <c r="O672" s="8">
        <v>0.00089999999999999998</v>
      </c>
      <c r="P672" s="52"/>
    </row>
    <row r="673" spans="1:16" ht="12.75">
      <c r="A673" s="52"/>
      <c r="B673" s="6" t="s">
        <v>2298</v>
      </c>
      <c r="C673" s="17" t="s">
        <v>2299</v>
      </c>
      <c r="D673" s="18" t="s">
        <v>260</v>
      </c>
      <c r="E673" s="6" t="s">
        <v>850</v>
      </c>
      <c r="F673" s="6"/>
      <c r="G673" s="6" t="s">
        <v>898</v>
      </c>
      <c r="H673" s="6" t="s">
        <v>44</v>
      </c>
      <c r="I673" s="7">
        <v>36.409999999999997</v>
      </c>
      <c r="J673" s="7">
        <v>27286</v>
      </c>
      <c r="K673" s="7">
        <v>0</v>
      </c>
      <c r="L673" s="7">
        <v>31.550000000000001</v>
      </c>
      <c r="M673" s="8">
        <v>1E-08</v>
      </c>
      <c r="N673" s="8">
        <v>0.00010000000000000001</v>
      </c>
      <c r="O673" s="8">
        <v>0</v>
      </c>
      <c r="P673" s="52"/>
    </row>
    <row r="674" spans="1:16" ht="12.75">
      <c r="A674" s="52"/>
      <c r="B674" s="6" t="s">
        <v>2300</v>
      </c>
      <c r="C674" s="17" t="s">
        <v>2301</v>
      </c>
      <c r="D674" s="18" t="s">
        <v>260</v>
      </c>
      <c r="E674" s="6" t="s">
        <v>850</v>
      </c>
      <c r="F674" s="6"/>
      <c r="G674" s="6" t="s">
        <v>898</v>
      </c>
      <c r="H674" s="6" t="s">
        <v>44</v>
      </c>
      <c r="I674" s="7">
        <v>1901.8199999999999</v>
      </c>
      <c r="J674" s="7">
        <v>18508</v>
      </c>
      <c r="K674" s="7">
        <v>3.8300000000000001</v>
      </c>
      <c r="L674" s="7">
        <v>1121.74</v>
      </c>
      <c r="M674" s="8">
        <v>7.2400000000000001E-06</v>
      </c>
      <c r="N674" s="8">
        <v>0.0027000000000000001</v>
      </c>
      <c r="O674" s="8">
        <v>0.00069999999999999999</v>
      </c>
      <c r="P674" s="52"/>
    </row>
    <row r="675" spans="1:16" ht="12.75">
      <c r="A675" s="52"/>
      <c r="B675" s="6" t="s">
        <v>2302</v>
      </c>
      <c r="C675" s="17" t="s">
        <v>2301</v>
      </c>
      <c r="D675" s="18" t="s">
        <v>260</v>
      </c>
      <c r="E675" s="6" t="s">
        <v>850</v>
      </c>
      <c r="F675" s="6"/>
      <c r="G675" s="6" t="s">
        <v>898</v>
      </c>
      <c r="H675" s="6" t="s">
        <v>44</v>
      </c>
      <c r="I675" s="7">
        <v>31.850000000000001</v>
      </c>
      <c r="J675" s="7">
        <v>18508</v>
      </c>
      <c r="K675" s="7">
        <v>0.089999999999999997</v>
      </c>
      <c r="L675" s="7">
        <v>18.809999999999999</v>
      </c>
      <c r="M675" s="8">
        <v>1.1999999999999999E-07</v>
      </c>
      <c r="N675" s="8">
        <v>0</v>
      </c>
      <c r="O675" s="8">
        <v>0</v>
      </c>
      <c r="P675" s="52"/>
    </row>
    <row r="676" spans="1:16" ht="12.75">
      <c r="A676" s="52"/>
      <c r="B676" s="6" t="s">
        <v>2303</v>
      </c>
      <c r="C676" s="17" t="s">
        <v>2304</v>
      </c>
      <c r="D676" s="18" t="s">
        <v>260</v>
      </c>
      <c r="E676" s="6" t="s">
        <v>850</v>
      </c>
      <c r="F676" s="6"/>
      <c r="G676" s="6" t="s">
        <v>898</v>
      </c>
      <c r="H676" s="6" t="s">
        <v>44</v>
      </c>
      <c r="I676" s="7">
        <v>966.50999999999999</v>
      </c>
      <c r="J676" s="7">
        <v>8689</v>
      </c>
      <c r="K676" s="7">
        <v>0</v>
      </c>
      <c r="L676" s="7">
        <v>266.72000000000003</v>
      </c>
      <c r="M676" s="8">
        <v>1.9550000000000001E-05</v>
      </c>
      <c r="N676" s="8">
        <v>0.00059999999999999995</v>
      </c>
      <c r="O676" s="8">
        <v>0.00020000000000000001</v>
      </c>
      <c r="P676" s="52"/>
    </row>
    <row r="677" spans="1:16" ht="12.75">
      <c r="A677" s="52"/>
      <c r="B677" s="6" t="s">
        <v>2305</v>
      </c>
      <c r="C677" s="17" t="s">
        <v>2306</v>
      </c>
      <c r="D677" s="18" t="s">
        <v>271</v>
      </c>
      <c r="E677" s="6" t="s">
        <v>850</v>
      </c>
      <c r="F677" s="6"/>
      <c r="G677" s="6" t="s">
        <v>898</v>
      </c>
      <c r="H677" s="6" t="s">
        <v>44</v>
      </c>
      <c r="I677" s="7">
        <v>747.03999999999996</v>
      </c>
      <c r="J677" s="7">
        <v>141900</v>
      </c>
      <c r="K677" s="7">
        <v>0</v>
      </c>
      <c r="L677" s="7">
        <v>3366.73</v>
      </c>
      <c r="M677" s="8">
        <v>3.1300000000000001E-06</v>
      </c>
      <c r="N677" s="8">
        <v>0.0082000000000000007</v>
      </c>
      <c r="O677" s="8">
        <v>0.0020999999999999999</v>
      </c>
      <c r="P677" s="52"/>
    </row>
    <row r="678" spans="1:16" ht="12.75">
      <c r="A678" s="52"/>
      <c r="B678" s="6" t="s">
        <v>2307</v>
      </c>
      <c r="C678" s="17" t="s">
        <v>2308</v>
      </c>
      <c r="D678" s="18" t="s">
        <v>260</v>
      </c>
      <c r="E678" s="6" t="s">
        <v>850</v>
      </c>
      <c r="F678" s="6"/>
      <c r="G678" s="6" t="s">
        <v>898</v>
      </c>
      <c r="H678" s="6" t="s">
        <v>44</v>
      </c>
      <c r="I678" s="7">
        <v>2813.29</v>
      </c>
      <c r="J678" s="7">
        <v>32237</v>
      </c>
      <c r="K678" s="7">
        <v>0.01</v>
      </c>
      <c r="L678" s="7">
        <v>2880.3899999999999</v>
      </c>
      <c r="M678" s="8">
        <v>0.00010000000000000001</v>
      </c>
      <c r="N678" s="8">
        <v>0.0070000000000000001</v>
      </c>
      <c r="O678" s="8">
        <v>0.0018</v>
      </c>
      <c r="P678" s="52"/>
    </row>
    <row r="679" spans="1:16" ht="12.75">
      <c r="A679" s="52"/>
      <c r="B679" s="6" t="s">
        <v>2185</v>
      </c>
      <c r="C679" s="17" t="s">
        <v>2186</v>
      </c>
      <c r="D679" s="18" t="s">
        <v>260</v>
      </c>
      <c r="E679" s="6" t="s">
        <v>850</v>
      </c>
      <c r="F679" s="6"/>
      <c r="G679" s="6" t="s">
        <v>898</v>
      </c>
      <c r="H679" s="6" t="s">
        <v>44</v>
      </c>
      <c r="I679" s="7">
        <v>7122.9700000000003</v>
      </c>
      <c r="J679" s="7">
        <v>10426</v>
      </c>
      <c r="K679" s="7">
        <v>8.8499999999999996</v>
      </c>
      <c r="L679" s="7">
        <v>2367.4699999999998</v>
      </c>
      <c r="M679" s="8">
        <v>1.37E-06</v>
      </c>
      <c r="N679" s="8">
        <v>0.0057000000000000002</v>
      </c>
      <c r="O679" s="8">
        <v>0.0014</v>
      </c>
      <c r="P679" s="52"/>
    </row>
    <row r="680" spans="1:16" ht="12.75">
      <c r="A680" s="52"/>
      <c r="B680" s="6" t="s">
        <v>2309</v>
      </c>
      <c r="C680" s="17" t="s">
        <v>2310</v>
      </c>
      <c r="D680" s="18" t="s">
        <v>1023</v>
      </c>
      <c r="E680" s="6" t="s">
        <v>850</v>
      </c>
      <c r="F680" s="6"/>
      <c r="G680" s="6" t="s">
        <v>895</v>
      </c>
      <c r="H680" s="6" t="s">
        <v>100</v>
      </c>
      <c r="I680" s="7">
        <v>0.02</v>
      </c>
      <c r="J680" s="7">
        <v>59600000</v>
      </c>
      <c r="K680" s="7">
        <v>0</v>
      </c>
      <c r="L680" s="7">
        <v>9.8900000000000006</v>
      </c>
      <c r="M680" s="8">
        <v>0</v>
      </c>
      <c r="N680" s="8">
        <v>0</v>
      </c>
      <c r="O680" s="8">
        <v>0</v>
      </c>
      <c r="P680" s="52"/>
    </row>
    <row r="681" spans="1:16" ht="12.75">
      <c r="A681" s="52"/>
      <c r="B681" s="6" t="s">
        <v>2311</v>
      </c>
      <c r="C681" s="17" t="s">
        <v>2312</v>
      </c>
      <c r="D681" s="18" t="s">
        <v>260</v>
      </c>
      <c r="E681" s="6" t="s">
        <v>850</v>
      </c>
      <c r="F681" s="6"/>
      <c r="G681" s="6" t="s">
        <v>895</v>
      </c>
      <c r="H681" s="6" t="s">
        <v>44</v>
      </c>
      <c r="I681" s="7">
        <v>11.6</v>
      </c>
      <c r="J681" s="7">
        <v>1248</v>
      </c>
      <c r="K681" s="7">
        <v>0</v>
      </c>
      <c r="L681" s="7">
        <v>0.46000000000000002</v>
      </c>
      <c r="M681" s="8">
        <v>4.0000000000000001E-08</v>
      </c>
      <c r="N681" s="8">
        <v>0</v>
      </c>
      <c r="O681" s="8">
        <v>0</v>
      </c>
      <c r="P681" s="52"/>
    </row>
    <row r="682" spans="1:16" ht="12.75">
      <c r="A682" s="52"/>
      <c r="B682" s="6" t="s">
        <v>2313</v>
      </c>
      <c r="C682" s="17" t="s">
        <v>2314</v>
      </c>
      <c r="D682" s="18" t="s">
        <v>260</v>
      </c>
      <c r="E682" s="6" t="s">
        <v>850</v>
      </c>
      <c r="F682" s="6"/>
      <c r="G682" s="6" t="s">
        <v>895</v>
      </c>
      <c r="H682" s="6" t="s">
        <v>44</v>
      </c>
      <c r="I682" s="7">
        <v>10.35</v>
      </c>
      <c r="J682" s="7">
        <v>54552</v>
      </c>
      <c r="K682" s="7">
        <v>0</v>
      </c>
      <c r="L682" s="7">
        <v>17.93</v>
      </c>
      <c r="M682" s="8">
        <v>4.9999999999999998E-08</v>
      </c>
      <c r="N682" s="8">
        <v>0</v>
      </c>
      <c r="O682" s="8">
        <v>0</v>
      </c>
      <c r="P682" s="52"/>
    </row>
    <row r="683" spans="1:16" ht="12.75">
      <c r="A683" s="52"/>
      <c r="B683" s="6" t="s">
        <v>2315</v>
      </c>
      <c r="C683" s="17" t="s">
        <v>2316</v>
      </c>
      <c r="D683" s="18" t="s">
        <v>260</v>
      </c>
      <c r="E683" s="6" t="s">
        <v>850</v>
      </c>
      <c r="F683" s="6"/>
      <c r="G683" s="6" t="s">
        <v>895</v>
      </c>
      <c r="H683" s="6" t="s">
        <v>44</v>
      </c>
      <c r="I683" s="7">
        <v>196.15000000000001</v>
      </c>
      <c r="J683" s="7">
        <v>4682</v>
      </c>
      <c r="K683" s="7">
        <v>0</v>
      </c>
      <c r="L683" s="7">
        <v>29.170000000000002</v>
      </c>
      <c r="M683" s="8">
        <v>4.0000000000000001E-08</v>
      </c>
      <c r="N683" s="8">
        <v>0.00010000000000000001</v>
      </c>
      <c r="O683" s="8">
        <v>0</v>
      </c>
      <c r="P683" s="52"/>
    </row>
    <row r="684" spans="1:16" ht="12.75">
      <c r="A684" s="52"/>
      <c r="B684" s="6" t="s">
        <v>2317</v>
      </c>
      <c r="C684" s="17">
        <v>15253500</v>
      </c>
      <c r="D684" s="18" t="s">
        <v>260</v>
      </c>
      <c r="E684" s="6" t="s">
        <v>850</v>
      </c>
      <c r="F684" s="6"/>
      <c r="G684" s="6" t="s">
        <v>895</v>
      </c>
      <c r="H684" s="6" t="s">
        <v>44</v>
      </c>
      <c r="I684" s="7">
        <v>16721.459999999999</v>
      </c>
      <c r="J684" s="7">
        <v>302</v>
      </c>
      <c r="K684" s="7">
        <v>0</v>
      </c>
      <c r="L684" s="7">
        <v>160.38</v>
      </c>
      <c r="M684" s="8">
        <v>0.00069999999999999999</v>
      </c>
      <c r="N684" s="8">
        <v>0.00040000000000000002</v>
      </c>
      <c r="O684" s="8">
        <v>0.00010000000000000001</v>
      </c>
      <c r="P684" s="52"/>
    </row>
    <row r="685" spans="1:16" ht="12.75">
      <c r="A685" s="52"/>
      <c r="B685" s="6" t="s">
        <v>2318</v>
      </c>
      <c r="C685" s="17" t="s">
        <v>2319</v>
      </c>
      <c r="D685" s="18" t="s">
        <v>249</v>
      </c>
      <c r="E685" s="6" t="s">
        <v>850</v>
      </c>
      <c r="F685" s="6"/>
      <c r="G685" s="6" t="s">
        <v>895</v>
      </c>
      <c r="H685" s="6" t="s">
        <v>49</v>
      </c>
      <c r="I685" s="7">
        <v>895.71000000000004</v>
      </c>
      <c r="J685" s="7">
        <v>1693</v>
      </c>
      <c r="K685" s="7">
        <v>0</v>
      </c>
      <c r="L685" s="7">
        <v>53.43</v>
      </c>
      <c r="M685" s="8">
        <v>1.8E-07</v>
      </c>
      <c r="N685" s="8">
        <v>0.00010000000000000001</v>
      </c>
      <c r="O685" s="8">
        <v>0</v>
      </c>
      <c r="P685" s="52"/>
    </row>
    <row r="686" spans="1:16" ht="12.75">
      <c r="A686" s="52"/>
      <c r="B686" s="6" t="s">
        <v>2320</v>
      </c>
      <c r="C686" s="17" t="s">
        <v>2321</v>
      </c>
      <c r="D686" s="18" t="s">
        <v>254</v>
      </c>
      <c r="E686" s="6" t="s">
        <v>850</v>
      </c>
      <c r="F686" s="6"/>
      <c r="G686" s="6" t="s">
        <v>895</v>
      </c>
      <c r="H686" s="6" t="s">
        <v>100</v>
      </c>
      <c r="I686" s="7">
        <v>5.1699999999999999</v>
      </c>
      <c r="J686" s="7">
        <v>7650</v>
      </c>
      <c r="K686" s="7">
        <v>0.01</v>
      </c>
      <c r="L686" s="7">
        <v>0.40000000000000002</v>
      </c>
      <c r="M686" s="8">
        <v>0</v>
      </c>
      <c r="N686" s="8">
        <v>0</v>
      </c>
      <c r="O686" s="8">
        <v>0</v>
      </c>
      <c r="P686" s="52"/>
    </row>
    <row r="687" spans="1:16" ht="12.75">
      <c r="A687" s="52"/>
      <c r="B687" s="6" t="s">
        <v>2322</v>
      </c>
      <c r="C687" s="17" t="s">
        <v>2323</v>
      </c>
      <c r="D687" s="18" t="s">
        <v>260</v>
      </c>
      <c r="E687" s="6" t="s">
        <v>850</v>
      </c>
      <c r="F687" s="6"/>
      <c r="G687" s="6" t="s">
        <v>895</v>
      </c>
      <c r="H687" s="6" t="s">
        <v>44</v>
      </c>
      <c r="I687" s="7">
        <v>9.5800000000000001</v>
      </c>
      <c r="J687" s="7">
        <v>2851</v>
      </c>
      <c r="K687" s="7">
        <v>0</v>
      </c>
      <c r="L687" s="7">
        <v>0.87</v>
      </c>
      <c r="M687" s="8">
        <v>0</v>
      </c>
      <c r="N687" s="8">
        <v>0</v>
      </c>
      <c r="O687" s="8">
        <v>0</v>
      </c>
      <c r="P687" s="52"/>
    </row>
    <row r="688" spans="1:16" ht="12.75">
      <c r="A688" s="52"/>
      <c r="B688" s="6" t="s">
        <v>2324</v>
      </c>
      <c r="C688" s="17" t="s">
        <v>2325</v>
      </c>
      <c r="D688" s="18" t="s">
        <v>260</v>
      </c>
      <c r="E688" s="6" t="s">
        <v>850</v>
      </c>
      <c r="F688" s="6"/>
      <c r="G688" s="6" t="s">
        <v>895</v>
      </c>
      <c r="H688" s="6" t="s">
        <v>44</v>
      </c>
      <c r="I688" s="7">
        <v>104.99</v>
      </c>
      <c r="J688" s="7">
        <v>4571</v>
      </c>
      <c r="K688" s="7">
        <v>0</v>
      </c>
      <c r="L688" s="7">
        <v>15.24</v>
      </c>
      <c r="M688" s="8">
        <v>1.04E-06</v>
      </c>
      <c r="N688" s="8">
        <v>0</v>
      </c>
      <c r="O688" s="8">
        <v>0</v>
      </c>
      <c r="P688" s="52"/>
    </row>
    <row r="689" spans="1:16" ht="12.75">
      <c r="A689" s="52"/>
      <c r="B689" s="6" t="s">
        <v>2326</v>
      </c>
      <c r="C689" s="17" t="s">
        <v>2327</v>
      </c>
      <c r="D689" s="18" t="s">
        <v>260</v>
      </c>
      <c r="E689" s="6" t="s">
        <v>850</v>
      </c>
      <c r="F689" s="6"/>
      <c r="G689" s="6" t="s">
        <v>895</v>
      </c>
      <c r="H689" s="6" t="s">
        <v>44</v>
      </c>
      <c r="I689" s="7">
        <v>148.68000000000001</v>
      </c>
      <c r="J689" s="7">
        <v>4573</v>
      </c>
      <c r="K689" s="7">
        <v>0</v>
      </c>
      <c r="L689" s="7">
        <v>21.59</v>
      </c>
      <c r="M689" s="8">
        <v>6.7000000000000004E-07</v>
      </c>
      <c r="N689" s="8">
        <v>0.00010000000000000001</v>
      </c>
      <c r="O689" s="8">
        <v>0</v>
      </c>
      <c r="P689" s="52"/>
    </row>
    <row r="690" spans="1:16" ht="12.75">
      <c r="A690" s="52"/>
      <c r="B690" s="6" t="s">
        <v>2328</v>
      </c>
      <c r="C690" s="17" t="s">
        <v>2329</v>
      </c>
      <c r="D690" s="18" t="s">
        <v>260</v>
      </c>
      <c r="E690" s="6" t="s">
        <v>850</v>
      </c>
      <c r="F690" s="6"/>
      <c r="G690" s="6" t="s">
        <v>895</v>
      </c>
      <c r="H690" s="6" t="s">
        <v>44</v>
      </c>
      <c r="I690" s="7">
        <v>7.7699999999999996</v>
      </c>
      <c r="J690" s="7">
        <v>62251</v>
      </c>
      <c r="K690" s="7">
        <v>0</v>
      </c>
      <c r="L690" s="7">
        <v>15.369999999999999</v>
      </c>
      <c r="M690" s="8">
        <v>8.0000000000000002E-08</v>
      </c>
      <c r="N690" s="8">
        <v>0</v>
      </c>
      <c r="O690" s="8">
        <v>0</v>
      </c>
      <c r="P690" s="52"/>
    </row>
    <row r="691" spans="1:16" ht="12.75">
      <c r="A691" s="52"/>
      <c r="B691" s="6" t="s">
        <v>2330</v>
      </c>
      <c r="C691" s="17">
        <v>1357900</v>
      </c>
      <c r="D691" s="18" t="s">
        <v>260</v>
      </c>
      <c r="E691" s="6" t="s">
        <v>850</v>
      </c>
      <c r="F691" s="6"/>
      <c r="G691" s="6" t="s">
        <v>895</v>
      </c>
      <c r="H691" s="6" t="s">
        <v>44</v>
      </c>
      <c r="I691" s="7">
        <v>4644.9399999999996</v>
      </c>
      <c r="J691" s="7">
        <v>124</v>
      </c>
      <c r="K691" s="7">
        <v>0</v>
      </c>
      <c r="L691" s="7">
        <v>18.289999999999999</v>
      </c>
      <c r="M691" s="8">
        <v>0.00029999999999999997</v>
      </c>
      <c r="N691" s="8">
        <v>0</v>
      </c>
      <c r="O691" s="8">
        <v>0</v>
      </c>
      <c r="P691" s="52"/>
    </row>
    <row r="692" spans="1:16" ht="12.75">
      <c r="A692" s="52"/>
      <c r="B692" s="6" t="s">
        <v>2331</v>
      </c>
      <c r="C692" s="17" t="s">
        <v>2332</v>
      </c>
      <c r="D692" s="18" t="s">
        <v>254</v>
      </c>
      <c r="E692" s="6" t="s">
        <v>850</v>
      </c>
      <c r="F692" s="6"/>
      <c r="G692" s="6" t="s">
        <v>855</v>
      </c>
      <c r="H692" s="6" t="s">
        <v>49</v>
      </c>
      <c r="I692" s="7">
        <v>73434.809999999998</v>
      </c>
      <c r="J692" s="7">
        <v>607</v>
      </c>
      <c r="K692" s="7">
        <v>0</v>
      </c>
      <c r="L692" s="7">
        <v>1570.6400000000001</v>
      </c>
      <c r="M692" s="8">
        <v>7.2200000000000003E-06</v>
      </c>
      <c r="N692" s="8">
        <v>0.0038</v>
      </c>
      <c r="O692" s="8">
        <v>0.001</v>
      </c>
      <c r="P692" s="52"/>
    </row>
    <row r="693" spans="1:16" ht="12.75">
      <c r="A693" s="52"/>
      <c r="B693" s="6" t="s">
        <v>2333</v>
      </c>
      <c r="C693" s="17" t="s">
        <v>2334</v>
      </c>
      <c r="D693" s="18" t="s">
        <v>271</v>
      </c>
      <c r="E693" s="6" t="s">
        <v>850</v>
      </c>
      <c r="F693" s="6"/>
      <c r="G693" s="6" t="s">
        <v>855</v>
      </c>
      <c r="H693" s="6" t="s">
        <v>100</v>
      </c>
      <c r="I693" s="7">
        <v>79513.729999999996</v>
      </c>
      <c r="J693" s="7">
        <v>1644</v>
      </c>
      <c r="K693" s="7">
        <v>0</v>
      </c>
      <c r="L693" s="7">
        <v>1307.21</v>
      </c>
      <c r="M693" s="8">
        <v>0.00010000000000000001</v>
      </c>
      <c r="N693" s="8">
        <v>0.0032000000000000002</v>
      </c>
      <c r="O693" s="8">
        <v>0.00080000000000000004</v>
      </c>
      <c r="P693" s="52"/>
    </row>
    <row r="694" spans="1:16" ht="12.75">
      <c r="A694" s="52"/>
      <c r="B694" s="6" t="s">
        <v>2335</v>
      </c>
      <c r="C694" s="17" t="s">
        <v>2336</v>
      </c>
      <c r="D694" s="18" t="s">
        <v>260</v>
      </c>
      <c r="E694" s="6" t="s">
        <v>850</v>
      </c>
      <c r="F694" s="6"/>
      <c r="G694" s="6" t="s">
        <v>855</v>
      </c>
      <c r="H694" s="6" t="s">
        <v>44</v>
      </c>
      <c r="I694" s="7">
        <v>47.240000000000002</v>
      </c>
      <c r="J694" s="7">
        <v>460</v>
      </c>
      <c r="K694" s="7">
        <v>0</v>
      </c>
      <c r="L694" s="7">
        <v>0.68999999999999995</v>
      </c>
      <c r="M694" s="8">
        <v>2.3999999999999998E-07</v>
      </c>
      <c r="N694" s="8">
        <v>0</v>
      </c>
      <c r="O694" s="8">
        <v>0</v>
      </c>
      <c r="P694" s="52"/>
    </row>
    <row r="695" spans="1:16" ht="12.75">
      <c r="A695" s="52"/>
      <c r="B695" s="6" t="s">
        <v>2337</v>
      </c>
      <c r="C695" s="17" t="s">
        <v>2338</v>
      </c>
      <c r="D695" s="18" t="s">
        <v>939</v>
      </c>
      <c r="E695" s="6" t="s">
        <v>850</v>
      </c>
      <c r="F695" s="6"/>
      <c r="G695" s="6" t="s">
        <v>855</v>
      </c>
      <c r="H695" s="6" t="s">
        <v>46</v>
      </c>
      <c r="I695" s="7">
        <v>40606.669999999998</v>
      </c>
      <c r="J695" s="7">
        <v>1749</v>
      </c>
      <c r="K695" s="7">
        <v>0</v>
      </c>
      <c r="L695" s="7">
        <v>2960.3699999999999</v>
      </c>
      <c r="M695" s="8">
        <v>4.2110000000000002E-05</v>
      </c>
      <c r="N695" s="8">
        <v>0.0071999999999999998</v>
      </c>
      <c r="O695" s="8">
        <v>0.0018</v>
      </c>
      <c r="P695" s="52"/>
    </row>
    <row r="696" spans="1:16" ht="12.75">
      <c r="A696" s="52"/>
      <c r="B696" s="6" t="s">
        <v>2339</v>
      </c>
      <c r="C696" s="17" t="s">
        <v>2340</v>
      </c>
      <c r="D696" s="18" t="s">
        <v>1881</v>
      </c>
      <c r="E696" s="6" t="s">
        <v>850</v>
      </c>
      <c r="F696" s="6"/>
      <c r="G696" s="6" t="s">
        <v>1230</v>
      </c>
      <c r="H696" s="6" t="s">
        <v>100</v>
      </c>
      <c r="I696" s="7">
        <v>0.81999999999999995</v>
      </c>
      <c r="J696" s="7">
        <v>541400</v>
      </c>
      <c r="K696" s="7">
        <v>0</v>
      </c>
      <c r="L696" s="7">
        <v>4.46</v>
      </c>
      <c r="M696" s="8">
        <v>0</v>
      </c>
      <c r="N696" s="8">
        <v>0</v>
      </c>
      <c r="O696" s="8">
        <v>0</v>
      </c>
      <c r="P696" s="52"/>
    </row>
    <row r="697" spans="1:16" ht="12.75">
      <c r="A697" s="52"/>
      <c r="B697" s="6" t="s">
        <v>2341</v>
      </c>
      <c r="C697" s="17" t="s">
        <v>2342</v>
      </c>
      <c r="D697" s="18" t="s">
        <v>1769</v>
      </c>
      <c r="E697" s="6" t="s">
        <v>850</v>
      </c>
      <c r="F697" s="6"/>
      <c r="G697" s="6" t="s">
        <v>933</v>
      </c>
      <c r="H697" s="6" t="s">
        <v>100</v>
      </c>
      <c r="I697" s="7">
        <v>31.739999999999998</v>
      </c>
      <c r="J697" s="7">
        <v>4974</v>
      </c>
      <c r="K697" s="7">
        <v>0</v>
      </c>
      <c r="L697" s="7">
        <v>1.5800000000000001</v>
      </c>
      <c r="M697" s="8">
        <v>2.9999999999999997E-08</v>
      </c>
      <c r="N697" s="8">
        <v>0</v>
      </c>
      <c r="O697" s="8">
        <v>0</v>
      </c>
      <c r="P697" s="52"/>
    </row>
    <row r="698" spans="1:16" ht="12.75">
      <c r="A698" s="52"/>
      <c r="B698" s="6" t="s">
        <v>2343</v>
      </c>
      <c r="C698" s="17" t="s">
        <v>2344</v>
      </c>
      <c r="D698" s="18" t="s">
        <v>1029</v>
      </c>
      <c r="E698" s="6" t="s">
        <v>850</v>
      </c>
      <c r="F698" s="6"/>
      <c r="G698" s="6" t="s">
        <v>933</v>
      </c>
      <c r="H698" s="6" t="s">
        <v>100</v>
      </c>
      <c r="I698" s="7">
        <v>72.180000000000007</v>
      </c>
      <c r="J698" s="7">
        <v>1536</v>
      </c>
      <c r="K698" s="7">
        <v>0</v>
      </c>
      <c r="L698" s="7">
        <v>1.1100000000000001</v>
      </c>
      <c r="M698" s="8">
        <v>1E-08</v>
      </c>
      <c r="N698" s="8">
        <v>0</v>
      </c>
      <c r="O698" s="8">
        <v>0</v>
      </c>
      <c r="P698" s="52"/>
    </row>
    <row r="699" spans="1:16" ht="12.75">
      <c r="A699" s="52"/>
      <c r="B699" s="6" t="s">
        <v>2345</v>
      </c>
      <c r="C699" s="17" t="s">
        <v>2346</v>
      </c>
      <c r="D699" s="18" t="s">
        <v>1029</v>
      </c>
      <c r="E699" s="6" t="s">
        <v>850</v>
      </c>
      <c r="F699" s="6"/>
      <c r="G699" s="6" t="s">
        <v>933</v>
      </c>
      <c r="H699" s="6" t="s">
        <v>100</v>
      </c>
      <c r="I699" s="7">
        <v>72.180000000000007</v>
      </c>
      <c r="J699" s="7">
        <v>1680</v>
      </c>
      <c r="K699" s="7">
        <v>0</v>
      </c>
      <c r="L699" s="7">
        <v>1.21</v>
      </c>
      <c r="M699" s="8">
        <v>4.9999999999999998E-08</v>
      </c>
      <c r="N699" s="8">
        <v>0</v>
      </c>
      <c r="O699" s="8">
        <v>0</v>
      </c>
      <c r="P699" s="52"/>
    </row>
    <row r="700" spans="1:16" ht="12.75">
      <c r="A700" s="52"/>
      <c r="B700" s="6" t="s">
        <v>2347</v>
      </c>
      <c r="C700" s="17" t="s">
        <v>2348</v>
      </c>
      <c r="D700" s="18" t="s">
        <v>1029</v>
      </c>
      <c r="E700" s="6" t="s">
        <v>850</v>
      </c>
      <c r="F700" s="6"/>
      <c r="G700" s="6" t="s">
        <v>933</v>
      </c>
      <c r="H700" s="6" t="s">
        <v>100</v>
      </c>
      <c r="I700" s="7">
        <v>4.71</v>
      </c>
      <c r="J700" s="7">
        <v>34760</v>
      </c>
      <c r="K700" s="7">
        <v>0</v>
      </c>
      <c r="L700" s="7">
        <v>1.6399999999999999</v>
      </c>
      <c r="M700" s="8">
        <v>1E-08</v>
      </c>
      <c r="N700" s="8">
        <v>0</v>
      </c>
      <c r="O700" s="8">
        <v>0</v>
      </c>
      <c r="P700" s="52"/>
    </row>
    <row r="701" spans="1:16" ht="12.75">
      <c r="A701" s="52"/>
      <c r="B701" s="6" t="s">
        <v>2349</v>
      </c>
      <c r="C701" s="17" t="s">
        <v>2350</v>
      </c>
      <c r="D701" s="18" t="s">
        <v>260</v>
      </c>
      <c r="E701" s="6" t="s">
        <v>850</v>
      </c>
      <c r="F701" s="6"/>
      <c r="G701" s="6" t="s">
        <v>933</v>
      </c>
      <c r="H701" s="6" t="s">
        <v>44</v>
      </c>
      <c r="I701" s="7">
        <v>48.280000000000001</v>
      </c>
      <c r="J701" s="7">
        <v>15174</v>
      </c>
      <c r="K701" s="7">
        <v>0</v>
      </c>
      <c r="L701" s="7">
        <v>23.27</v>
      </c>
      <c r="M701" s="8">
        <v>1.6999999999999999E-07</v>
      </c>
      <c r="N701" s="8">
        <v>0.00010000000000000001</v>
      </c>
      <c r="O701" s="8">
        <v>0</v>
      </c>
      <c r="P701" s="52"/>
    </row>
    <row r="702" spans="1:16" ht="12.75">
      <c r="A702" s="52"/>
      <c r="B702" s="6" t="s">
        <v>2351</v>
      </c>
      <c r="C702" s="17" t="s">
        <v>2352</v>
      </c>
      <c r="D702" s="18" t="s">
        <v>260</v>
      </c>
      <c r="E702" s="6" t="s">
        <v>850</v>
      </c>
      <c r="F702" s="6"/>
      <c r="G702" s="6" t="s">
        <v>933</v>
      </c>
      <c r="H702" s="6" t="s">
        <v>44</v>
      </c>
      <c r="I702" s="7">
        <v>34.590000000000003</v>
      </c>
      <c r="J702" s="7">
        <v>24728</v>
      </c>
      <c r="K702" s="7">
        <v>0</v>
      </c>
      <c r="L702" s="7">
        <v>27.170000000000002</v>
      </c>
      <c r="M702" s="8">
        <v>4.9999999999999998E-08</v>
      </c>
      <c r="N702" s="8">
        <v>0.00010000000000000001</v>
      </c>
      <c r="O702" s="8">
        <v>0</v>
      </c>
      <c r="P702" s="52"/>
    </row>
    <row r="703" spans="1:16" ht="12.75">
      <c r="A703" s="52"/>
      <c r="B703" s="6" t="s">
        <v>2353</v>
      </c>
      <c r="C703" s="17" t="s">
        <v>2354</v>
      </c>
      <c r="D703" s="18" t="s">
        <v>260</v>
      </c>
      <c r="E703" s="6" t="s">
        <v>850</v>
      </c>
      <c r="F703" s="6"/>
      <c r="G703" s="6" t="s">
        <v>933</v>
      </c>
      <c r="H703" s="6" t="s">
        <v>44</v>
      </c>
      <c r="I703" s="7">
        <v>14.220000000000001</v>
      </c>
      <c r="J703" s="7">
        <v>1953</v>
      </c>
      <c r="K703" s="7">
        <v>0</v>
      </c>
      <c r="L703" s="7">
        <v>0.88</v>
      </c>
      <c r="M703" s="8">
        <v>5.9999999999999995E-08</v>
      </c>
      <c r="N703" s="8">
        <v>0</v>
      </c>
      <c r="O703" s="8">
        <v>0</v>
      </c>
      <c r="P703" s="52"/>
    </row>
    <row r="704" spans="1:16" ht="12.75">
      <c r="A704" s="52"/>
      <c r="B704" s="6" t="s">
        <v>2355</v>
      </c>
      <c r="C704" s="17" t="s">
        <v>2348</v>
      </c>
      <c r="D704" s="18" t="s">
        <v>260</v>
      </c>
      <c r="E704" s="6" t="s">
        <v>850</v>
      </c>
      <c r="F704" s="6"/>
      <c r="G704" s="6" t="s">
        <v>933</v>
      </c>
      <c r="H704" s="6" t="s">
        <v>44</v>
      </c>
      <c r="I704" s="7">
        <v>7.0300000000000002</v>
      </c>
      <c r="J704" s="7">
        <v>4154</v>
      </c>
      <c r="K704" s="7">
        <v>0</v>
      </c>
      <c r="L704" s="7">
        <v>0.93000000000000005</v>
      </c>
      <c r="M704" s="8">
        <v>2E-08</v>
      </c>
      <c r="N704" s="8">
        <v>0</v>
      </c>
      <c r="O704" s="8">
        <v>0</v>
      </c>
      <c r="P704" s="52"/>
    </row>
    <row r="705" spans="1:16" ht="12.75">
      <c r="A705" s="52"/>
      <c r="B705" s="6" t="s">
        <v>2356</v>
      </c>
      <c r="C705" s="17" t="s">
        <v>1930</v>
      </c>
      <c r="D705" s="18" t="s">
        <v>260</v>
      </c>
      <c r="E705" s="6" t="s">
        <v>850</v>
      </c>
      <c r="F705" s="6"/>
      <c r="G705" s="6" t="s">
        <v>901</v>
      </c>
      <c r="H705" s="6" t="s">
        <v>44</v>
      </c>
      <c r="I705" s="7">
        <v>208.77000000000001</v>
      </c>
      <c r="J705" s="7">
        <v>279299</v>
      </c>
      <c r="K705" s="7">
        <v>0</v>
      </c>
      <c r="L705" s="7">
        <v>1851.8800000000001</v>
      </c>
      <c r="M705" s="8">
        <v>6.6000000000000003E-07</v>
      </c>
      <c r="N705" s="8">
        <v>0.0044999999999999997</v>
      </c>
      <c r="O705" s="8">
        <v>0.0011000000000000001</v>
      </c>
      <c r="P705" s="52"/>
    </row>
    <row r="706" spans="1:16" ht="12.75">
      <c r="A706" s="52"/>
      <c r="B706" s="6" t="s">
        <v>2357</v>
      </c>
      <c r="C706" s="17" t="s">
        <v>2358</v>
      </c>
      <c r="D706" s="18" t="s">
        <v>260</v>
      </c>
      <c r="E706" s="6" t="s">
        <v>850</v>
      </c>
      <c r="F706" s="6"/>
      <c r="G706" s="6" t="s">
        <v>901</v>
      </c>
      <c r="H706" s="6" t="s">
        <v>44</v>
      </c>
      <c r="I706" s="7">
        <v>3213.9699999999998</v>
      </c>
      <c r="J706" s="7">
        <v>604</v>
      </c>
      <c r="K706" s="7">
        <v>0</v>
      </c>
      <c r="L706" s="7">
        <v>61.649999999999999</v>
      </c>
      <c r="M706" s="8">
        <v>2.44E-05</v>
      </c>
      <c r="N706" s="8">
        <v>0.00010000000000000001</v>
      </c>
      <c r="O706" s="8">
        <v>0</v>
      </c>
      <c r="P706" s="52"/>
    </row>
    <row r="707" spans="1:16" ht="12.75">
      <c r="A707" s="52"/>
      <c r="B707" s="6" t="s">
        <v>2359</v>
      </c>
      <c r="C707" s="17" t="s">
        <v>2358</v>
      </c>
      <c r="D707" s="18" t="s">
        <v>260</v>
      </c>
      <c r="E707" s="6" t="s">
        <v>850</v>
      </c>
      <c r="F707" s="6"/>
      <c r="G707" s="6" t="s">
        <v>901</v>
      </c>
      <c r="H707" s="6" t="s">
        <v>44</v>
      </c>
      <c r="I707" s="7">
        <v>31091.459999999999</v>
      </c>
      <c r="J707" s="7">
        <v>604</v>
      </c>
      <c r="K707" s="7">
        <v>0</v>
      </c>
      <c r="L707" s="7">
        <v>596.42999999999995</v>
      </c>
      <c r="M707" s="8">
        <v>0.00020000000000000001</v>
      </c>
      <c r="N707" s="8">
        <v>0.0014</v>
      </c>
      <c r="O707" s="8">
        <v>0.00040000000000000002</v>
      </c>
      <c r="P707" s="52"/>
    </row>
    <row r="708" spans="1:16" ht="12.75">
      <c r="A708" s="52"/>
      <c r="B708" s="6" t="s">
        <v>2360</v>
      </c>
      <c r="C708" s="17" t="s">
        <v>1928</v>
      </c>
      <c r="D708" s="18" t="s">
        <v>260</v>
      </c>
      <c r="E708" s="6" t="s">
        <v>850</v>
      </c>
      <c r="F708" s="6"/>
      <c r="G708" s="6" t="s">
        <v>901</v>
      </c>
      <c r="H708" s="6" t="s">
        <v>44</v>
      </c>
      <c r="I708" s="7">
        <v>2848.6700000000001</v>
      </c>
      <c r="J708" s="7">
        <v>22236</v>
      </c>
      <c r="K708" s="7">
        <v>0</v>
      </c>
      <c r="L708" s="7">
        <v>2011.77</v>
      </c>
      <c r="M708" s="8">
        <v>1.2300000000000001E-06</v>
      </c>
      <c r="N708" s="8">
        <v>0.0048999999999999998</v>
      </c>
      <c r="O708" s="8">
        <v>0.0011999999999999999</v>
      </c>
      <c r="P708" s="52"/>
    </row>
    <row r="709" spans="1:16" ht="12.75">
      <c r="A709" s="52"/>
      <c r="B709" s="6" t="s">
        <v>191</v>
      </c>
      <c r="C709" s="17"/>
      <c r="D709" s="18"/>
      <c r="E709" s="6"/>
      <c r="F709" s="6"/>
      <c r="G709" s="6"/>
      <c r="H709" s="6"/>
      <c r="I709" s="7"/>
      <c r="J709" s="7"/>
      <c r="K709" s="7"/>
      <c r="L709" s="7"/>
      <c r="M709" s="8"/>
      <c r="N709" s="8"/>
      <c r="O709" s="8"/>
      <c r="P709" s="52"/>
    </row>
    <row r="710" spans="2:15" ht="12.75">
      <c r="B710" s="51" t="s">
        <v>4688</v>
      </c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</row>
    <row r="711" spans="2:8" ht="12.75">
      <c r="B711" s="6"/>
      <c r="C711" s="17"/>
      <c r="D711" s="18"/>
      <c r="E711" s="6"/>
      <c r="F711" s="6"/>
      <c r="G711" s="6"/>
      <c r="H711" s="6"/>
    </row>
    <row r="713" spans="2:2" ht="12.75">
      <c r="B713" s="5" t="s">
        <v>4701</v>
      </c>
    </row>
    <row r="714" spans="2:2" ht="12.75">
      <c r="B714" s="5" t="s">
        <v>4697</v>
      </c>
    </row>
    <row r="715" spans="2:2" ht="12.75">
      <c r="B715" s="5" t="s">
        <v>4698</v>
      </c>
    </row>
    <row r="716" spans="2:2" ht="12.75">
      <c r="B716" s="5" t="s">
        <v>4699</v>
      </c>
    </row>
    <row r="717" spans="2:2" ht="12.75">
      <c r="B717" t="s">
        <v>4700</v>
      </c>
    </row>
  </sheetData>
  <mergeCells count="4">
    <mergeCell ref="B6:O6"/>
    <mergeCell ref="A7:A709"/>
    <mergeCell ref="B710:O710"/>
    <mergeCell ref="P7:P709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334e8c8-fc41-45b1-9b15-d1e2eef4a22c}">
  <sheetPr codeName="גיליון7"/>
  <dimension ref="A1:O87"/>
  <sheetViews>
    <sheetView rightToLeft="1" workbookViewId="0" topLeftCell="A1">
      <selection pane="topLeft" activeCell="B9" sqref="B9:N79"/>
    </sheetView>
  </sheetViews>
  <sheetFormatPr defaultColWidth="9.14428571428571" defaultRowHeight="12.75"/>
  <cols>
    <col min="2" max="2" width="35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15.7142857142857" customWidth="1"/>
    <col min="8" max="8" width="15.8571428571429" customWidth="1"/>
    <col min="9" max="9" width="13.7142857142857" customWidth="1"/>
    <col min="10" max="10" width="27" customWidth="1"/>
    <col min="11" max="11" width="20" customWidth="1"/>
    <col min="12" max="12" width="27" customWidth="1"/>
    <col min="13" max="13" width="30.1428571428571" customWidth="1"/>
    <col min="14" max="14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" customHeight="1">
      <c r="B4" s="1" t="s">
        <v>6</v>
      </c>
      <c r="C4" s="1" t="s">
        <v>7</v>
      </c>
    </row>
    <row r="5" spans="2:3" ht="15" customHeight="1">
      <c r="B5" s="1"/>
      <c r="C5" s="1"/>
    </row>
    <row r="6" spans="2:14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5" ht="15.75">
      <c r="A7" s="52" t="s">
        <v>4686</v>
      </c>
      <c r="B7" s="2" t="s">
        <v>192</v>
      </c>
      <c r="O7" s="52" t="s">
        <v>4687</v>
      </c>
    </row>
    <row r="8" spans="1:15" ht="15.75">
      <c r="A8" s="52"/>
      <c r="B8" s="2" t="s">
        <v>2361</v>
      </c>
      <c r="O8" s="52"/>
    </row>
    <row r="9" spans="1:15" ht="13.5" thickBot="1">
      <c r="A9" s="52"/>
      <c r="B9" s="4" t="s">
        <v>88</v>
      </c>
      <c r="C9" s="4" t="s">
        <v>89</v>
      </c>
      <c r="D9" s="4" t="s">
        <v>194</v>
      </c>
      <c r="E9" s="4" t="s">
        <v>90</v>
      </c>
      <c r="F9" s="4" t="s">
        <v>293</v>
      </c>
      <c r="G9" s="4" t="s">
        <v>93</v>
      </c>
      <c r="H9" s="4" t="s">
        <v>4714</v>
      </c>
      <c r="I9" s="4" t="s">
        <v>4709</v>
      </c>
      <c r="J9" s="4" t="s">
        <v>4710</v>
      </c>
      <c r="K9" s="4" t="s">
        <v>4704</v>
      </c>
      <c r="L9" s="4" t="s">
        <v>4711</v>
      </c>
      <c r="M9" s="4" t="s">
        <v>4712</v>
      </c>
      <c r="N9" s="4" t="s">
        <v>4713</v>
      </c>
      <c r="O9" s="52"/>
    </row>
    <row r="10" spans="1:15" ht="13.5" thickTop="1">
      <c r="A10" s="52"/>
      <c r="B10" s="3" t="s">
        <v>2362</v>
      </c>
      <c r="C10" s="12"/>
      <c r="D10" s="20"/>
      <c r="E10" s="3"/>
      <c r="F10" s="3"/>
      <c r="G10" s="3"/>
      <c r="H10" s="9">
        <v>503773.12</v>
      </c>
      <c r="K10" s="9">
        <v>77864.509999999995</v>
      </c>
      <c r="M10" s="10">
        <v>1</v>
      </c>
      <c r="N10" s="10">
        <v>0.047699999999999999</v>
      </c>
      <c r="O10" s="52"/>
    </row>
    <row r="11" spans="1:15" ht="12.75">
      <c r="A11" s="52"/>
      <c r="B11" s="3" t="s">
        <v>95</v>
      </c>
      <c r="C11" s="12"/>
      <c r="D11" s="20"/>
      <c r="E11" s="3"/>
      <c r="F11" s="3"/>
      <c r="G11" s="3"/>
      <c r="H11" s="9">
        <v>43227.25</v>
      </c>
      <c r="K11" s="9">
        <v>457.63</v>
      </c>
      <c r="M11" s="10">
        <v>0.0058999999999999999</v>
      </c>
      <c r="N11" s="10">
        <v>0.00029999999999999997</v>
      </c>
      <c r="O11" s="52"/>
    </row>
    <row r="12" spans="1:15" ht="12.75">
      <c r="A12" s="52"/>
      <c r="B12" s="13" t="s">
        <v>2363</v>
      </c>
      <c r="C12" s="14"/>
      <c r="D12" s="21"/>
      <c r="E12" s="13"/>
      <c r="F12" s="13"/>
      <c r="G12" s="13"/>
      <c r="H12" s="15">
        <v>26797.77</v>
      </c>
      <c r="K12" s="15">
        <v>206.37000000000001</v>
      </c>
      <c r="M12" s="16">
        <v>0.0027000000000000001</v>
      </c>
      <c r="N12" s="16">
        <v>0.00010000000000000001</v>
      </c>
      <c r="O12" s="52"/>
    </row>
    <row r="13" spans="1:15" ht="12.75">
      <c r="A13" s="52"/>
      <c r="B13" s="6" t="s">
        <v>2364</v>
      </c>
      <c r="C13" s="17">
        <v>1148956</v>
      </c>
      <c r="D13" s="18" t="s">
        <v>200</v>
      </c>
      <c r="E13" s="18">
        <v>511776783</v>
      </c>
      <c r="F13" s="6" t="s">
        <v>2365</v>
      </c>
      <c r="G13" s="6" t="s">
        <v>100</v>
      </c>
      <c r="H13" s="7">
        <v>26797.77</v>
      </c>
      <c r="I13" s="7">
        <v>770.10000000000002</v>
      </c>
      <c r="J13" s="7">
        <v>0</v>
      </c>
      <c r="K13" s="7">
        <v>206.37000000000001</v>
      </c>
      <c r="L13" s="8">
        <v>0.00040000000000000002</v>
      </c>
      <c r="M13" s="8">
        <v>0.0027000000000000001</v>
      </c>
      <c r="N13" s="8">
        <v>0.00010000000000000001</v>
      </c>
      <c r="O13" s="52"/>
    </row>
    <row r="14" spans="1:15" ht="12.75">
      <c r="A14" s="52"/>
      <c r="B14" s="13" t="s">
        <v>2366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  <c r="O14" s="52"/>
    </row>
    <row r="15" spans="1:15" ht="12.75">
      <c r="A15" s="52"/>
      <c r="B15" s="13" t="s">
        <v>2367</v>
      </c>
      <c r="C15" s="14"/>
      <c r="D15" s="21"/>
      <c r="E15" s="13"/>
      <c r="F15" s="13"/>
      <c r="G15" s="13"/>
      <c r="H15" s="15">
        <v>16429.470000000001</v>
      </c>
      <c r="K15" s="15">
        <v>251.25999999999999</v>
      </c>
      <c r="M15" s="16">
        <v>0.0032000000000000002</v>
      </c>
      <c r="N15" s="16">
        <v>0.00020000000000000001</v>
      </c>
      <c r="O15" s="52"/>
    </row>
    <row r="16" spans="1:15" ht="12.75">
      <c r="A16" s="52"/>
      <c r="B16" s="6" t="s">
        <v>2368</v>
      </c>
      <c r="C16" s="17">
        <v>1149996</v>
      </c>
      <c r="D16" s="18" t="s">
        <v>200</v>
      </c>
      <c r="E16" s="18">
        <v>511303661</v>
      </c>
      <c r="F16" s="6" t="s">
        <v>2369</v>
      </c>
      <c r="G16" s="6" t="s">
        <v>100</v>
      </c>
      <c r="H16" s="7">
        <v>23.530000000000001</v>
      </c>
      <c r="I16" s="7">
        <v>458.52999999999997</v>
      </c>
      <c r="J16" s="7">
        <v>0</v>
      </c>
      <c r="K16" s="7">
        <v>0.11</v>
      </c>
      <c r="L16" s="8">
        <v>1.6E-07</v>
      </c>
      <c r="M16" s="8">
        <v>0</v>
      </c>
      <c r="N16" s="8">
        <v>0</v>
      </c>
      <c r="O16" s="52"/>
    </row>
    <row r="17" spans="1:15" ht="12.75">
      <c r="A17" s="52"/>
      <c r="B17" s="6" t="s">
        <v>2370</v>
      </c>
      <c r="C17" s="17">
        <v>1150473</v>
      </c>
      <c r="D17" s="18" t="s">
        <v>200</v>
      </c>
      <c r="E17" s="18">
        <v>511776783</v>
      </c>
      <c r="F17" s="6" t="s">
        <v>2369</v>
      </c>
      <c r="G17" s="6" t="s">
        <v>100</v>
      </c>
      <c r="H17" s="7">
        <v>27.690000000000001</v>
      </c>
      <c r="I17" s="7">
        <v>359.43000000000001</v>
      </c>
      <c r="J17" s="7">
        <v>0</v>
      </c>
      <c r="K17" s="7">
        <v>0.10000000000000001</v>
      </c>
      <c r="L17" s="8">
        <v>8.9999999999999999E-08</v>
      </c>
      <c r="M17" s="8">
        <v>0</v>
      </c>
      <c r="N17" s="8">
        <v>0</v>
      </c>
      <c r="O17" s="52"/>
    </row>
    <row r="18" spans="1:15" ht="12.75">
      <c r="A18" s="52"/>
      <c r="B18" s="6" t="s">
        <v>2371</v>
      </c>
      <c r="C18" s="17">
        <v>1150713</v>
      </c>
      <c r="D18" s="18" t="s">
        <v>200</v>
      </c>
      <c r="E18" s="18">
        <v>511776783</v>
      </c>
      <c r="F18" s="6" t="s">
        <v>2369</v>
      </c>
      <c r="G18" s="6" t="s">
        <v>100</v>
      </c>
      <c r="H18" s="7">
        <v>136.09</v>
      </c>
      <c r="I18" s="7">
        <v>380.5</v>
      </c>
      <c r="J18" s="7">
        <v>0</v>
      </c>
      <c r="K18" s="7">
        <v>0.52000000000000002</v>
      </c>
      <c r="L18" s="8">
        <v>1.02E-06</v>
      </c>
      <c r="M18" s="8">
        <v>0</v>
      </c>
      <c r="N18" s="8">
        <v>0</v>
      </c>
      <c r="O18" s="52"/>
    </row>
    <row r="19" spans="1:15" ht="12.75">
      <c r="A19" s="52"/>
      <c r="B19" s="6" t="s">
        <v>2372</v>
      </c>
      <c r="C19" s="17">
        <v>1147958</v>
      </c>
      <c r="D19" s="18" t="s">
        <v>200</v>
      </c>
      <c r="E19" s="18">
        <v>513765339</v>
      </c>
      <c r="F19" s="6" t="s">
        <v>2369</v>
      </c>
      <c r="G19" s="6" t="s">
        <v>100</v>
      </c>
      <c r="H19" s="7">
        <v>111.12000000000001</v>
      </c>
      <c r="I19" s="7">
        <v>370.55000000000001</v>
      </c>
      <c r="J19" s="7">
        <v>0</v>
      </c>
      <c r="K19" s="7">
        <v>0.40999999999999998</v>
      </c>
      <c r="L19" s="8">
        <v>4.0000000000000001E-08</v>
      </c>
      <c r="M19" s="8">
        <v>0</v>
      </c>
      <c r="N19" s="8">
        <v>0</v>
      </c>
      <c r="O19" s="52"/>
    </row>
    <row r="20" spans="1:15" ht="12.75">
      <c r="A20" s="52"/>
      <c r="B20" s="6" t="s">
        <v>2373</v>
      </c>
      <c r="C20" s="17">
        <v>1148477</v>
      </c>
      <c r="D20" s="18" t="s">
        <v>200</v>
      </c>
      <c r="E20" s="18">
        <v>513765339</v>
      </c>
      <c r="F20" s="6" t="s">
        <v>2369</v>
      </c>
      <c r="G20" s="6" t="s">
        <v>100</v>
      </c>
      <c r="H20" s="7">
        <v>48.700000000000003</v>
      </c>
      <c r="I20" s="7">
        <v>3624.5100000000002</v>
      </c>
      <c r="J20" s="7">
        <v>0</v>
      </c>
      <c r="K20" s="7">
        <v>1.77</v>
      </c>
      <c r="L20" s="8">
        <v>3.14E-06</v>
      </c>
      <c r="M20" s="8">
        <v>0</v>
      </c>
      <c r="N20" s="8">
        <v>0</v>
      </c>
      <c r="O20" s="52"/>
    </row>
    <row r="21" spans="1:15" ht="12.75">
      <c r="A21" s="52"/>
      <c r="B21" s="6" t="s">
        <v>2374</v>
      </c>
      <c r="C21" s="17">
        <v>1148337</v>
      </c>
      <c r="D21" s="18" t="s">
        <v>200</v>
      </c>
      <c r="E21" s="18">
        <v>513765339</v>
      </c>
      <c r="F21" s="6" t="s">
        <v>2369</v>
      </c>
      <c r="G21" s="6" t="s">
        <v>100</v>
      </c>
      <c r="H21" s="7">
        <v>681.99000000000001</v>
      </c>
      <c r="I21" s="7">
        <v>3815.0500000000002</v>
      </c>
      <c r="J21" s="7">
        <v>0</v>
      </c>
      <c r="K21" s="7">
        <v>26.02</v>
      </c>
      <c r="L21" s="8">
        <v>2.4980000000000001E-05</v>
      </c>
      <c r="M21" s="8">
        <v>0.00029999999999999997</v>
      </c>
      <c r="N21" s="8">
        <v>0</v>
      </c>
      <c r="O21" s="52"/>
    </row>
    <row r="22" spans="1:15" ht="12.75">
      <c r="A22" s="52"/>
      <c r="B22" s="6" t="s">
        <v>2375</v>
      </c>
      <c r="C22" s="17">
        <v>1155126</v>
      </c>
      <c r="D22" s="18" t="s">
        <v>200</v>
      </c>
      <c r="E22" s="18">
        <v>510938608</v>
      </c>
      <c r="F22" s="6" t="s">
        <v>2369</v>
      </c>
      <c r="G22" s="6" t="s">
        <v>100</v>
      </c>
      <c r="H22" s="7">
        <v>90.689999999999998</v>
      </c>
      <c r="I22" s="7">
        <v>109.70999999999999</v>
      </c>
      <c r="J22" s="7">
        <v>0</v>
      </c>
      <c r="K22" s="7">
        <v>0.10000000000000001</v>
      </c>
      <c r="L22" s="8">
        <v>2.3E-07</v>
      </c>
      <c r="M22" s="8">
        <v>0</v>
      </c>
      <c r="N22" s="8">
        <v>0</v>
      </c>
      <c r="O22" s="52"/>
    </row>
    <row r="23" spans="1:15" ht="12.75">
      <c r="A23" s="52"/>
      <c r="B23" s="6" t="s">
        <v>2376</v>
      </c>
      <c r="C23" s="17">
        <v>1145960</v>
      </c>
      <c r="D23" s="18" t="s">
        <v>200</v>
      </c>
      <c r="E23" s="18">
        <v>510938608</v>
      </c>
      <c r="F23" s="6" t="s">
        <v>2369</v>
      </c>
      <c r="G23" s="6" t="s">
        <v>100</v>
      </c>
      <c r="H23" s="7">
        <v>509.60000000000002</v>
      </c>
      <c r="I23" s="7">
        <v>3711.5500000000002</v>
      </c>
      <c r="J23" s="7">
        <v>0</v>
      </c>
      <c r="K23" s="7">
        <v>18.91</v>
      </c>
      <c r="L23" s="8">
        <v>8.3399999999999998E-06</v>
      </c>
      <c r="M23" s="8">
        <v>0.00020000000000000001</v>
      </c>
      <c r="N23" s="8">
        <v>0</v>
      </c>
      <c r="O23" s="52"/>
    </row>
    <row r="24" spans="1:15" ht="12.75">
      <c r="A24" s="52"/>
      <c r="B24" s="6" t="s">
        <v>2377</v>
      </c>
      <c r="C24" s="17">
        <v>1146232</v>
      </c>
      <c r="D24" s="18" t="s">
        <v>200</v>
      </c>
      <c r="E24" s="18">
        <v>510938608</v>
      </c>
      <c r="F24" s="6" t="s">
        <v>2369</v>
      </c>
      <c r="G24" s="6" t="s">
        <v>100</v>
      </c>
      <c r="H24" s="7">
        <v>154.36000000000001</v>
      </c>
      <c r="I24" s="7">
        <v>3581.52</v>
      </c>
      <c r="J24" s="7">
        <v>0</v>
      </c>
      <c r="K24" s="7">
        <v>5.5300000000000002</v>
      </c>
      <c r="L24" s="8">
        <v>1.1000000000000001E-06</v>
      </c>
      <c r="M24" s="8">
        <v>0.00010000000000000001</v>
      </c>
      <c r="N24" s="8">
        <v>0</v>
      </c>
      <c r="O24" s="52"/>
    </row>
    <row r="25" spans="1:15" ht="12.75">
      <c r="A25" s="52"/>
      <c r="B25" s="6" t="s">
        <v>2378</v>
      </c>
      <c r="C25" s="17">
        <v>1146414</v>
      </c>
      <c r="D25" s="18" t="s">
        <v>200</v>
      </c>
      <c r="E25" s="18">
        <v>510938608</v>
      </c>
      <c r="F25" s="6" t="s">
        <v>2369</v>
      </c>
      <c r="G25" s="6" t="s">
        <v>100</v>
      </c>
      <c r="H25" s="7">
        <v>18.27</v>
      </c>
      <c r="I25" s="7">
        <v>3760.6999999999998</v>
      </c>
      <c r="J25" s="7">
        <v>0</v>
      </c>
      <c r="K25" s="7">
        <v>0.68999999999999995</v>
      </c>
      <c r="L25" s="8">
        <v>6.3E-07</v>
      </c>
      <c r="M25" s="8">
        <v>0</v>
      </c>
      <c r="N25" s="8">
        <v>0</v>
      </c>
      <c r="O25" s="52"/>
    </row>
    <row r="26" spans="1:15" ht="12.75">
      <c r="A26" s="52"/>
      <c r="B26" s="6" t="s">
        <v>2379</v>
      </c>
      <c r="C26" s="17">
        <v>1146281</v>
      </c>
      <c r="D26" s="18" t="s">
        <v>200</v>
      </c>
      <c r="E26" s="18">
        <v>510938608</v>
      </c>
      <c r="F26" s="6" t="s">
        <v>2369</v>
      </c>
      <c r="G26" s="6" t="s">
        <v>100</v>
      </c>
      <c r="H26" s="7">
        <v>543.34000000000003</v>
      </c>
      <c r="I26" s="7">
        <v>3362</v>
      </c>
      <c r="J26" s="7">
        <v>0</v>
      </c>
      <c r="K26" s="7">
        <v>18.27</v>
      </c>
      <c r="L26" s="8">
        <v>3.2259999999999999E-05</v>
      </c>
      <c r="M26" s="8">
        <v>0.00020000000000000001</v>
      </c>
      <c r="N26" s="8">
        <v>0</v>
      </c>
      <c r="O26" s="52"/>
    </row>
    <row r="27" spans="1:15" ht="12.75">
      <c r="A27" s="52"/>
      <c r="B27" s="6" t="s">
        <v>2380</v>
      </c>
      <c r="C27" s="17">
        <v>1143791</v>
      </c>
      <c r="D27" s="18" t="s">
        <v>200</v>
      </c>
      <c r="E27" s="18">
        <v>513534974</v>
      </c>
      <c r="F27" s="6" t="s">
        <v>2369</v>
      </c>
      <c r="G27" s="6" t="s">
        <v>100</v>
      </c>
      <c r="H27" s="7">
        <v>1436.98</v>
      </c>
      <c r="I27" s="7">
        <v>372.01999999999998</v>
      </c>
      <c r="J27" s="7">
        <v>0</v>
      </c>
      <c r="K27" s="7">
        <v>5.3499999999999996</v>
      </c>
      <c r="L27" s="8">
        <v>6.1999999999999999E-07</v>
      </c>
      <c r="M27" s="8">
        <v>0.00010000000000000001</v>
      </c>
      <c r="N27" s="8">
        <v>0</v>
      </c>
      <c r="O27" s="52"/>
    </row>
    <row r="28" spans="1:15" ht="12.75">
      <c r="A28" s="52"/>
      <c r="B28" s="6" t="s">
        <v>2381</v>
      </c>
      <c r="C28" s="17">
        <v>1145101</v>
      </c>
      <c r="D28" s="18" t="s">
        <v>200</v>
      </c>
      <c r="E28" s="18">
        <v>513534974</v>
      </c>
      <c r="F28" s="6" t="s">
        <v>2369</v>
      </c>
      <c r="G28" s="6" t="s">
        <v>100</v>
      </c>
      <c r="H28" s="7">
        <v>114.53</v>
      </c>
      <c r="I28" s="7">
        <v>359.93000000000001</v>
      </c>
      <c r="J28" s="7">
        <v>0</v>
      </c>
      <c r="K28" s="7">
        <v>0.40999999999999998</v>
      </c>
      <c r="L28" s="8">
        <v>5.9999999999999995E-08</v>
      </c>
      <c r="M28" s="8">
        <v>0</v>
      </c>
      <c r="N28" s="8">
        <v>0</v>
      </c>
      <c r="O28" s="52"/>
    </row>
    <row r="29" spans="1:15" ht="12.75">
      <c r="A29" s="52"/>
      <c r="B29" s="6" t="s">
        <v>2382</v>
      </c>
      <c r="C29" s="17">
        <v>1144823</v>
      </c>
      <c r="D29" s="18" t="s">
        <v>200</v>
      </c>
      <c r="E29" s="18">
        <v>513534974</v>
      </c>
      <c r="F29" s="6" t="s">
        <v>2369</v>
      </c>
      <c r="G29" s="6" t="s">
        <v>100</v>
      </c>
      <c r="H29" s="7">
        <v>4191.8400000000001</v>
      </c>
      <c r="I29" s="7">
        <v>3373.8800000000001</v>
      </c>
      <c r="J29" s="7">
        <v>0</v>
      </c>
      <c r="K29" s="7">
        <v>141.43000000000001</v>
      </c>
      <c r="L29" s="8">
        <v>0.00020000000000000001</v>
      </c>
      <c r="M29" s="8">
        <v>0.0018</v>
      </c>
      <c r="N29" s="8">
        <v>0.00010000000000000001</v>
      </c>
      <c r="O29" s="52"/>
    </row>
    <row r="30" spans="1:15" ht="12.75">
      <c r="A30" s="52"/>
      <c r="B30" s="6" t="s">
        <v>2383</v>
      </c>
      <c r="C30" s="17">
        <v>1145184</v>
      </c>
      <c r="D30" s="18" t="s">
        <v>200</v>
      </c>
      <c r="E30" s="18">
        <v>513534974</v>
      </c>
      <c r="F30" s="6" t="s">
        <v>2369</v>
      </c>
      <c r="G30" s="6" t="s">
        <v>100</v>
      </c>
      <c r="H30" s="7">
        <v>8337.9799999999996</v>
      </c>
      <c r="I30" s="7">
        <v>378.45999999999998</v>
      </c>
      <c r="J30" s="7">
        <v>0</v>
      </c>
      <c r="K30" s="7">
        <v>31.559999999999999</v>
      </c>
      <c r="L30" s="8">
        <v>9.1600000000000004E-06</v>
      </c>
      <c r="M30" s="8">
        <v>0.00040000000000000002</v>
      </c>
      <c r="N30" s="8">
        <v>0</v>
      </c>
      <c r="O30" s="52"/>
    </row>
    <row r="31" spans="1:15" ht="12.75">
      <c r="A31" s="52"/>
      <c r="B31" s="6" t="s">
        <v>2384</v>
      </c>
      <c r="C31" s="17">
        <v>1169333</v>
      </c>
      <c r="D31" s="18" t="s">
        <v>200</v>
      </c>
      <c r="E31" s="18">
        <v>513534974</v>
      </c>
      <c r="F31" s="6" t="s">
        <v>2369</v>
      </c>
      <c r="G31" s="6" t="s">
        <v>100</v>
      </c>
      <c r="H31" s="7">
        <v>2.7599999999999998</v>
      </c>
      <c r="I31" s="7">
        <v>3742.5999999999999</v>
      </c>
      <c r="J31" s="7">
        <v>0</v>
      </c>
      <c r="K31" s="7">
        <v>0.10000000000000001</v>
      </c>
      <c r="L31" s="8">
        <v>3.4999999999999998E-07</v>
      </c>
      <c r="M31" s="8">
        <v>0</v>
      </c>
      <c r="N31" s="8">
        <v>0</v>
      </c>
      <c r="O31" s="52"/>
    </row>
    <row r="32" spans="1:15" ht="12.75">
      <c r="A32" s="52"/>
      <c r="B32" s="13" t="s">
        <v>2385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  <c r="O32" s="52"/>
    </row>
    <row r="33" spans="1:15" ht="12.75">
      <c r="A33" s="52"/>
      <c r="B33" s="13" t="s">
        <v>2386</v>
      </c>
      <c r="C33" s="14"/>
      <c r="D33" s="21"/>
      <c r="E33" s="13"/>
      <c r="F33" s="13"/>
      <c r="G33" s="13"/>
      <c r="H33" s="15">
        <v>0</v>
      </c>
      <c r="K33" s="15">
        <v>0</v>
      </c>
      <c r="M33" s="16">
        <v>0</v>
      </c>
      <c r="N33" s="16">
        <v>0</v>
      </c>
      <c r="O33" s="52"/>
    </row>
    <row r="34" spans="1:15" ht="12.75">
      <c r="A34" s="52"/>
      <c r="B34" s="13" t="s">
        <v>2387</v>
      </c>
      <c r="C34" s="14"/>
      <c r="D34" s="21"/>
      <c r="E34" s="13"/>
      <c r="F34" s="13"/>
      <c r="G34" s="13"/>
      <c r="H34" s="15">
        <v>0</v>
      </c>
      <c r="K34" s="15">
        <v>0</v>
      </c>
      <c r="M34" s="16">
        <v>0</v>
      </c>
      <c r="N34" s="16">
        <v>0</v>
      </c>
      <c r="O34" s="52"/>
    </row>
    <row r="35" spans="1:15" ht="12.75">
      <c r="A35" s="52"/>
      <c r="B35" s="3" t="s">
        <v>190</v>
      </c>
      <c r="C35" s="12"/>
      <c r="D35" s="20"/>
      <c r="E35" s="3"/>
      <c r="F35" s="3"/>
      <c r="G35" s="3"/>
      <c r="H35" s="9">
        <v>460545.88</v>
      </c>
      <c r="K35" s="9">
        <v>77406.880000000005</v>
      </c>
      <c r="M35" s="10">
        <v>0.99409999999999998</v>
      </c>
      <c r="N35" s="10">
        <v>0.047399999999999998</v>
      </c>
      <c r="O35" s="52"/>
    </row>
    <row r="36" spans="1:15" ht="12.75">
      <c r="A36" s="52"/>
      <c r="B36" s="13" t="s">
        <v>2388</v>
      </c>
      <c r="C36" s="14"/>
      <c r="D36" s="21"/>
      <c r="E36" s="13"/>
      <c r="F36" s="13"/>
      <c r="G36" s="13"/>
      <c r="H36" s="15">
        <v>398100</v>
      </c>
      <c r="K36" s="15">
        <v>74193.25</v>
      </c>
      <c r="M36" s="16">
        <v>0.95289999999999997</v>
      </c>
      <c r="N36" s="16">
        <v>0.045400000000000003</v>
      </c>
      <c r="O36" s="52"/>
    </row>
    <row r="37" spans="1:15" ht="12.75">
      <c r="A37" s="52"/>
      <c r="B37" s="6" t="s">
        <v>2389</v>
      </c>
      <c r="C37" s="17" t="s">
        <v>2390</v>
      </c>
      <c r="D37" s="18" t="s">
        <v>254</v>
      </c>
      <c r="E37" s="6"/>
      <c r="F37" s="6" t="s">
        <v>2365</v>
      </c>
      <c r="G37" s="6" t="s">
        <v>100</v>
      </c>
      <c r="H37" s="7">
        <v>9045.4599999999991</v>
      </c>
      <c r="I37" s="7">
        <v>6799</v>
      </c>
      <c r="J37" s="7">
        <v>0</v>
      </c>
      <c r="K37" s="7">
        <v>615</v>
      </c>
      <c r="L37" s="8">
        <v>0.00010000000000000001</v>
      </c>
      <c r="M37" s="8">
        <v>0.0079000000000000008</v>
      </c>
      <c r="N37" s="8">
        <v>0.00040000000000000002</v>
      </c>
      <c r="O37" s="52"/>
    </row>
    <row r="38" spans="1:15" ht="12.75">
      <c r="A38" s="52"/>
      <c r="B38" s="6" t="s">
        <v>2391</v>
      </c>
      <c r="C38" s="17" t="s">
        <v>2392</v>
      </c>
      <c r="D38" s="18" t="s">
        <v>260</v>
      </c>
      <c r="E38" s="6"/>
      <c r="F38" s="6" t="s">
        <v>2365</v>
      </c>
      <c r="G38" s="6" t="s">
        <v>44</v>
      </c>
      <c r="H38" s="7">
        <v>682.52999999999997</v>
      </c>
      <c r="I38" s="7">
        <v>3142</v>
      </c>
      <c r="J38" s="7">
        <v>0</v>
      </c>
      <c r="K38" s="7">
        <v>68.109999999999999</v>
      </c>
      <c r="L38" s="8">
        <v>5.2E-07</v>
      </c>
      <c r="M38" s="8">
        <v>0.00089999999999999998</v>
      </c>
      <c r="N38" s="8">
        <v>0</v>
      </c>
      <c r="O38" s="52"/>
    </row>
    <row r="39" spans="1:15" ht="12.75">
      <c r="A39" s="52"/>
      <c r="B39" s="6" t="s">
        <v>2391</v>
      </c>
      <c r="C39" s="17" t="s">
        <v>2392</v>
      </c>
      <c r="D39" s="18" t="s">
        <v>260</v>
      </c>
      <c r="E39" s="6"/>
      <c r="F39" s="6" t="s">
        <v>2365</v>
      </c>
      <c r="G39" s="6" t="s">
        <v>44</v>
      </c>
      <c r="H39" s="7">
        <v>78777.270000000004</v>
      </c>
      <c r="I39" s="7">
        <v>3142</v>
      </c>
      <c r="J39" s="7">
        <v>0</v>
      </c>
      <c r="K39" s="7">
        <v>7861.1800000000003</v>
      </c>
      <c r="L39" s="8">
        <v>0.00010000000000000001</v>
      </c>
      <c r="M39" s="8">
        <v>0.10100000000000001</v>
      </c>
      <c r="N39" s="8">
        <v>0.0047999999999999996</v>
      </c>
      <c r="O39" s="52"/>
    </row>
    <row r="40" spans="1:15" ht="12.75">
      <c r="A40" s="52"/>
      <c r="B40" s="6" t="s">
        <v>2393</v>
      </c>
      <c r="C40" s="17" t="s">
        <v>2393</v>
      </c>
      <c r="D40" s="18" t="s">
        <v>260</v>
      </c>
      <c r="E40" s="6"/>
      <c r="F40" s="6" t="s">
        <v>2365</v>
      </c>
      <c r="G40" s="6" t="s">
        <v>44</v>
      </c>
      <c r="H40" s="7">
        <v>51331.589999999997</v>
      </c>
      <c r="I40" s="7">
        <v>1384</v>
      </c>
      <c r="J40" s="7">
        <v>0</v>
      </c>
      <c r="K40" s="7">
        <v>2256.3200000000002</v>
      </c>
      <c r="L40" s="8">
        <v>0.00040000000000000002</v>
      </c>
      <c r="M40" s="8">
        <v>0.029000000000000001</v>
      </c>
      <c r="N40" s="8">
        <v>0.0014</v>
      </c>
      <c r="O40" s="52"/>
    </row>
    <row r="41" spans="1:15" ht="12.75">
      <c r="A41" s="52"/>
      <c r="B41" s="6" t="s">
        <v>2394</v>
      </c>
      <c r="C41" s="17" t="s">
        <v>2395</v>
      </c>
      <c r="D41" s="18" t="s">
        <v>254</v>
      </c>
      <c r="E41" s="6"/>
      <c r="F41" s="6" t="s">
        <v>2365</v>
      </c>
      <c r="G41" s="6" t="s">
        <v>49</v>
      </c>
      <c r="H41" s="7">
        <v>22214.380000000001</v>
      </c>
      <c r="I41" s="7">
        <v>5684</v>
      </c>
      <c r="J41" s="7">
        <v>0</v>
      </c>
      <c r="K41" s="7">
        <v>4449.1300000000001</v>
      </c>
      <c r="L41" s="8">
        <v>0.0041000000000000003</v>
      </c>
      <c r="M41" s="8">
        <v>0.057099999999999998</v>
      </c>
      <c r="N41" s="8">
        <v>0.0027000000000000001</v>
      </c>
      <c r="O41" s="52"/>
    </row>
    <row r="42" spans="1:15" ht="12.75">
      <c r="A42" s="52"/>
      <c r="B42" s="6" t="s">
        <v>2396</v>
      </c>
      <c r="C42" s="17" t="s">
        <v>2397</v>
      </c>
      <c r="D42" s="18" t="s">
        <v>260</v>
      </c>
      <c r="E42" s="6"/>
      <c r="F42" s="6" t="s">
        <v>2365</v>
      </c>
      <c r="G42" s="6" t="s">
        <v>44</v>
      </c>
      <c r="H42" s="7">
        <v>12977.940000000001</v>
      </c>
      <c r="I42" s="7">
        <v>3781</v>
      </c>
      <c r="J42" s="7">
        <v>0</v>
      </c>
      <c r="K42" s="7">
        <v>1558.4500000000001</v>
      </c>
      <c r="L42" s="8">
        <v>1.9099999999999999E-06</v>
      </c>
      <c r="M42" s="8">
        <v>0.02</v>
      </c>
      <c r="N42" s="8">
        <v>0.001</v>
      </c>
      <c r="O42" s="52"/>
    </row>
    <row r="43" spans="1:15" ht="12.75">
      <c r="A43" s="52"/>
      <c r="B43" s="6" t="s">
        <v>2398</v>
      </c>
      <c r="C43" s="17" t="s">
        <v>2399</v>
      </c>
      <c r="D43" s="18" t="s">
        <v>946</v>
      </c>
      <c r="E43" s="6"/>
      <c r="F43" s="6" t="s">
        <v>2365</v>
      </c>
      <c r="G43" s="6" t="s">
        <v>44</v>
      </c>
      <c r="H43" s="7">
        <v>16495.470000000001</v>
      </c>
      <c r="I43" s="7">
        <v>3832</v>
      </c>
      <c r="J43" s="7">
        <v>0</v>
      </c>
      <c r="K43" s="7">
        <v>2007.5699999999999</v>
      </c>
      <c r="L43" s="8">
        <v>1.3930000000000001E-05</v>
      </c>
      <c r="M43" s="8">
        <v>0.0258</v>
      </c>
      <c r="N43" s="8">
        <v>0.0011999999999999999</v>
      </c>
      <c r="O43" s="52"/>
    </row>
    <row r="44" spans="1:15" ht="12.75">
      <c r="A44" s="52"/>
      <c r="B44" s="6" t="s">
        <v>2400</v>
      </c>
      <c r="C44" s="17" t="s">
        <v>2401</v>
      </c>
      <c r="D44" s="18" t="s">
        <v>254</v>
      </c>
      <c r="E44" s="6"/>
      <c r="F44" s="6" t="s">
        <v>2365</v>
      </c>
      <c r="G44" s="6" t="s">
        <v>49</v>
      </c>
      <c r="H44" s="7">
        <v>7174.1700000000001</v>
      </c>
      <c r="I44" s="7">
        <v>12956</v>
      </c>
      <c r="J44" s="7">
        <v>0</v>
      </c>
      <c r="K44" s="7">
        <v>3275.1399999999999</v>
      </c>
      <c r="L44" s="8">
        <v>0.0091000000000000004</v>
      </c>
      <c r="M44" s="8">
        <v>0.042099999999999999</v>
      </c>
      <c r="N44" s="8">
        <v>0.002</v>
      </c>
      <c r="O44" s="52"/>
    </row>
    <row r="45" spans="1:15" ht="12.75">
      <c r="A45" s="52"/>
      <c r="B45" s="6" t="s">
        <v>2402</v>
      </c>
      <c r="C45" s="17" t="s">
        <v>2403</v>
      </c>
      <c r="D45" s="18" t="s">
        <v>946</v>
      </c>
      <c r="E45" s="6"/>
      <c r="F45" s="6" t="s">
        <v>2365</v>
      </c>
      <c r="G45" s="6" t="s">
        <v>44</v>
      </c>
      <c r="H45" s="7">
        <v>25620.779999999999</v>
      </c>
      <c r="I45" s="7">
        <v>5926</v>
      </c>
      <c r="J45" s="7">
        <v>0</v>
      </c>
      <c r="K45" s="7">
        <v>4822.0799999999999</v>
      </c>
      <c r="L45" s="8">
        <v>0.00089999999999999998</v>
      </c>
      <c r="M45" s="8">
        <v>0.061899999999999997</v>
      </c>
      <c r="N45" s="8">
        <v>0.0030000000000000001</v>
      </c>
      <c r="O45" s="52"/>
    </row>
    <row r="46" spans="1:15" ht="12.75">
      <c r="A46" s="52"/>
      <c r="B46" s="6" t="s">
        <v>2404</v>
      </c>
      <c r="C46" s="17" t="s">
        <v>2404</v>
      </c>
      <c r="D46" s="18" t="s">
        <v>260</v>
      </c>
      <c r="E46" s="6"/>
      <c r="F46" s="6" t="s">
        <v>2365</v>
      </c>
      <c r="G46" s="6" t="s">
        <v>44</v>
      </c>
      <c r="H46" s="7">
        <v>2414.1599999999999</v>
      </c>
      <c r="I46" s="7">
        <v>2989</v>
      </c>
      <c r="J46" s="7">
        <v>0.90000000000000002</v>
      </c>
      <c r="K46" s="7">
        <v>230.08000000000001</v>
      </c>
      <c r="L46" s="8">
        <v>4.7500000000000003E-06</v>
      </c>
      <c r="M46" s="8">
        <v>0.0030000000000000001</v>
      </c>
      <c r="N46" s="8">
        <v>0.00010000000000000001</v>
      </c>
      <c r="O46" s="52"/>
    </row>
    <row r="47" spans="1:15" ht="12.75">
      <c r="A47" s="52"/>
      <c r="B47" s="6" t="s">
        <v>2404</v>
      </c>
      <c r="C47" s="17" t="s">
        <v>2405</v>
      </c>
      <c r="D47" s="18" t="s">
        <v>260</v>
      </c>
      <c r="E47" s="18">
        <v>513834200</v>
      </c>
      <c r="F47" s="6" t="s">
        <v>2365</v>
      </c>
      <c r="G47" s="6" t="s">
        <v>44</v>
      </c>
      <c r="H47" s="7">
        <v>10624.17</v>
      </c>
      <c r="I47" s="7">
        <v>2989</v>
      </c>
      <c r="J47" s="7">
        <v>0</v>
      </c>
      <c r="K47" s="7">
        <v>1008.56</v>
      </c>
      <c r="L47" s="8">
        <v>2.092E-05</v>
      </c>
      <c r="M47" s="8">
        <v>0.012999999999999999</v>
      </c>
      <c r="N47" s="8">
        <v>0.00059999999999999995</v>
      </c>
      <c r="O47" s="52"/>
    </row>
    <row r="48" spans="1:15" ht="12.75">
      <c r="A48" s="52"/>
      <c r="B48" s="6" t="s">
        <v>2406</v>
      </c>
      <c r="C48" s="17" t="s">
        <v>2407</v>
      </c>
      <c r="D48" s="18" t="s">
        <v>260</v>
      </c>
      <c r="E48" s="6"/>
      <c r="F48" s="6" t="s">
        <v>2365</v>
      </c>
      <c r="G48" s="6" t="s">
        <v>44</v>
      </c>
      <c r="H48" s="7">
        <v>349.98000000000002</v>
      </c>
      <c r="I48" s="7">
        <v>3664</v>
      </c>
      <c r="J48" s="7">
        <v>0</v>
      </c>
      <c r="K48" s="7">
        <v>40.729999999999997</v>
      </c>
      <c r="L48" s="8">
        <v>6.1999999999999999E-07</v>
      </c>
      <c r="M48" s="8">
        <v>0.00050000000000000001</v>
      </c>
      <c r="N48" s="8">
        <v>0</v>
      </c>
      <c r="O48" s="52"/>
    </row>
    <row r="49" spans="1:15" ht="12.75">
      <c r="A49" s="52"/>
      <c r="B49" s="6" t="s">
        <v>2408</v>
      </c>
      <c r="C49" s="17" t="s">
        <v>2409</v>
      </c>
      <c r="D49" s="18" t="s">
        <v>260</v>
      </c>
      <c r="E49" s="6"/>
      <c r="F49" s="6" t="s">
        <v>2365</v>
      </c>
      <c r="G49" s="6" t="s">
        <v>44</v>
      </c>
      <c r="H49" s="7">
        <v>31150.580000000002</v>
      </c>
      <c r="I49" s="7">
        <v>6374</v>
      </c>
      <c r="J49" s="7">
        <v>0</v>
      </c>
      <c r="K49" s="7">
        <v>6306.0699999999997</v>
      </c>
      <c r="L49" s="8">
        <v>1.1600000000000001E-05</v>
      </c>
      <c r="M49" s="8">
        <v>0.081000000000000003</v>
      </c>
      <c r="N49" s="8">
        <v>0.0038999999999999998</v>
      </c>
      <c r="O49" s="52"/>
    </row>
    <row r="50" spans="1:15" ht="12.75">
      <c r="A50" s="52"/>
      <c r="B50" s="6" t="s">
        <v>2410</v>
      </c>
      <c r="C50" s="17" t="s">
        <v>2411</v>
      </c>
      <c r="D50" s="18" t="s">
        <v>946</v>
      </c>
      <c r="E50" s="6"/>
      <c r="F50" s="6" t="s">
        <v>2365</v>
      </c>
      <c r="G50" s="6" t="s">
        <v>44</v>
      </c>
      <c r="H50" s="7">
        <v>19189.669999999998</v>
      </c>
      <c r="I50" s="7">
        <v>1954</v>
      </c>
      <c r="J50" s="7">
        <v>0</v>
      </c>
      <c r="K50" s="7">
        <v>1190.8900000000001</v>
      </c>
      <c r="L50" s="8">
        <v>0.0082000000000000007</v>
      </c>
      <c r="M50" s="8">
        <v>0.015299999999999999</v>
      </c>
      <c r="N50" s="8">
        <v>0.00069999999999999999</v>
      </c>
      <c r="O50" s="52"/>
    </row>
    <row r="51" spans="1:15" ht="12.75">
      <c r="A51" s="52"/>
      <c r="B51" s="6" t="s">
        <v>2412</v>
      </c>
      <c r="C51" s="17" t="s">
        <v>2413</v>
      </c>
      <c r="D51" s="18" t="s">
        <v>260</v>
      </c>
      <c r="E51" s="18">
        <v>513834200</v>
      </c>
      <c r="F51" s="6" t="s">
        <v>2365</v>
      </c>
      <c r="G51" s="6" t="s">
        <v>44</v>
      </c>
      <c r="H51" s="7">
        <v>2152.8899999999999</v>
      </c>
      <c r="I51" s="7">
        <v>6890</v>
      </c>
      <c r="J51" s="7">
        <v>0</v>
      </c>
      <c r="K51" s="7">
        <v>471.11000000000001</v>
      </c>
      <c r="L51" s="8">
        <v>4.4000000000000002E-07</v>
      </c>
      <c r="M51" s="8">
        <v>0.0061000000000000004</v>
      </c>
      <c r="N51" s="8">
        <v>0.00029999999999999997</v>
      </c>
      <c r="O51" s="52"/>
    </row>
    <row r="52" spans="1:15" ht="12.75">
      <c r="A52" s="52"/>
      <c r="B52" s="6" t="s">
        <v>2322</v>
      </c>
      <c r="C52" s="17" t="s">
        <v>2323</v>
      </c>
      <c r="D52" s="18" t="s">
        <v>260</v>
      </c>
      <c r="E52" s="6"/>
      <c r="F52" s="6" t="s">
        <v>2365</v>
      </c>
      <c r="G52" s="6" t="s">
        <v>44</v>
      </c>
      <c r="H52" s="7">
        <v>668.86000000000001</v>
      </c>
      <c r="I52" s="7">
        <v>2851</v>
      </c>
      <c r="J52" s="7">
        <v>0</v>
      </c>
      <c r="K52" s="7">
        <v>60.560000000000002</v>
      </c>
      <c r="L52" s="8">
        <v>1.1000000000000001E-07</v>
      </c>
      <c r="M52" s="8">
        <v>0.00080000000000000004</v>
      </c>
      <c r="N52" s="8">
        <v>0</v>
      </c>
      <c r="O52" s="52"/>
    </row>
    <row r="53" spans="1:15" ht="12.75">
      <c r="A53" s="52"/>
      <c r="B53" s="6" t="s">
        <v>2414</v>
      </c>
      <c r="C53" s="17" t="s">
        <v>2415</v>
      </c>
      <c r="D53" s="18" t="s">
        <v>260</v>
      </c>
      <c r="E53" s="6"/>
      <c r="F53" s="6" t="s">
        <v>2365</v>
      </c>
      <c r="G53" s="6" t="s">
        <v>44</v>
      </c>
      <c r="H53" s="7">
        <v>9788.4400000000005</v>
      </c>
      <c r="I53" s="7">
        <v>2086</v>
      </c>
      <c r="J53" s="7">
        <v>0</v>
      </c>
      <c r="K53" s="7">
        <v>648.5</v>
      </c>
      <c r="L53" s="8">
        <v>9.2499999999999995E-06</v>
      </c>
      <c r="M53" s="8">
        <v>0.0083000000000000001</v>
      </c>
      <c r="N53" s="8">
        <v>0.00040000000000000002</v>
      </c>
      <c r="O53" s="52"/>
    </row>
    <row r="54" spans="1:15" ht="12.75">
      <c r="A54" s="52"/>
      <c r="B54" s="6" t="s">
        <v>2416</v>
      </c>
      <c r="C54" s="17" t="s">
        <v>2417</v>
      </c>
      <c r="D54" s="18" t="s">
        <v>260</v>
      </c>
      <c r="E54" s="6"/>
      <c r="F54" s="6" t="s">
        <v>2365</v>
      </c>
      <c r="G54" s="6" t="s">
        <v>44</v>
      </c>
      <c r="H54" s="7">
        <v>504.30000000000001</v>
      </c>
      <c r="I54" s="7">
        <v>28255</v>
      </c>
      <c r="J54" s="7">
        <v>0</v>
      </c>
      <c r="K54" s="7">
        <v>452.55000000000001</v>
      </c>
      <c r="L54" s="8">
        <v>1.3E-07</v>
      </c>
      <c r="M54" s="8">
        <v>0.0057999999999999996</v>
      </c>
      <c r="N54" s="8">
        <v>0.00029999999999999997</v>
      </c>
      <c r="O54" s="52"/>
    </row>
    <row r="55" spans="1:15" ht="12.75">
      <c r="A55" s="52"/>
      <c r="B55" s="6" t="s">
        <v>2418</v>
      </c>
      <c r="C55" s="17" t="s">
        <v>2419</v>
      </c>
      <c r="D55" s="18" t="s">
        <v>271</v>
      </c>
      <c r="E55" s="6"/>
      <c r="F55" s="6" t="s">
        <v>2365</v>
      </c>
      <c r="G55" s="6" t="s">
        <v>44</v>
      </c>
      <c r="H55" s="7">
        <v>4159.46</v>
      </c>
      <c r="I55" s="7">
        <v>18333</v>
      </c>
      <c r="J55" s="7">
        <v>0</v>
      </c>
      <c r="K55" s="7">
        <v>2421.8699999999999</v>
      </c>
      <c r="L55" s="8">
        <v>7.0999999999999998E-07</v>
      </c>
      <c r="M55" s="8">
        <v>0.031099999999999999</v>
      </c>
      <c r="N55" s="8">
        <v>0.0015</v>
      </c>
      <c r="O55" s="52"/>
    </row>
    <row r="56" spans="1:15" ht="12.75">
      <c r="A56" s="52"/>
      <c r="B56" s="6" t="s">
        <v>2420</v>
      </c>
      <c r="C56" s="17" t="s">
        <v>2421</v>
      </c>
      <c r="D56" s="18" t="s">
        <v>260</v>
      </c>
      <c r="E56" s="6"/>
      <c r="F56" s="6" t="s">
        <v>2365</v>
      </c>
      <c r="G56" s="6" t="s">
        <v>44</v>
      </c>
      <c r="H56" s="7">
        <v>925.95000000000005</v>
      </c>
      <c r="I56" s="7">
        <v>7976</v>
      </c>
      <c r="J56" s="7">
        <v>0.91000000000000003</v>
      </c>
      <c r="K56" s="7">
        <v>235.47</v>
      </c>
      <c r="L56" s="8">
        <v>2.4200000000000001E-06</v>
      </c>
      <c r="M56" s="8">
        <v>0.0030000000000000001</v>
      </c>
      <c r="N56" s="8">
        <v>0.00010000000000000001</v>
      </c>
      <c r="O56" s="52"/>
    </row>
    <row r="57" spans="1:15" ht="12.75">
      <c r="A57" s="52"/>
      <c r="B57" s="6" t="s">
        <v>2422</v>
      </c>
      <c r="C57" s="17" t="s">
        <v>2423</v>
      </c>
      <c r="D57" s="18" t="s">
        <v>946</v>
      </c>
      <c r="E57" s="6"/>
      <c r="F57" s="6" t="s">
        <v>2365</v>
      </c>
      <c r="G57" s="6" t="s">
        <v>44</v>
      </c>
      <c r="H57" s="7">
        <v>16558.220000000001</v>
      </c>
      <c r="I57" s="7">
        <v>4832</v>
      </c>
      <c r="J57" s="7">
        <v>0</v>
      </c>
      <c r="K57" s="7">
        <v>2541.0999999999999</v>
      </c>
      <c r="L57" s="8">
        <v>0.00010000000000000001</v>
      </c>
      <c r="M57" s="8">
        <v>0.032599999999999997</v>
      </c>
      <c r="N57" s="8">
        <v>0.0016000000000000001</v>
      </c>
      <c r="O57" s="52"/>
    </row>
    <row r="58" spans="1:15" ht="12.75">
      <c r="A58" s="52"/>
      <c r="B58" s="6" t="s">
        <v>2424</v>
      </c>
      <c r="C58" s="17" t="s">
        <v>2425</v>
      </c>
      <c r="D58" s="18" t="s">
        <v>946</v>
      </c>
      <c r="E58" s="6"/>
      <c r="F58" s="6" t="s">
        <v>2365</v>
      </c>
      <c r="G58" s="6" t="s">
        <v>44</v>
      </c>
      <c r="H58" s="7">
        <v>7162.5299999999997</v>
      </c>
      <c r="I58" s="7">
        <v>8988</v>
      </c>
      <c r="J58" s="7">
        <v>0</v>
      </c>
      <c r="K58" s="7">
        <v>2044.6099999999999</v>
      </c>
      <c r="L58" s="8">
        <v>0.00010000000000000001</v>
      </c>
      <c r="M58" s="8">
        <v>0.0263</v>
      </c>
      <c r="N58" s="8">
        <v>0.0012999999999999999</v>
      </c>
      <c r="O58" s="52"/>
    </row>
    <row r="59" spans="1:15" ht="12.75">
      <c r="A59" s="52"/>
      <c r="B59" s="6" t="s">
        <v>2426</v>
      </c>
      <c r="C59" s="17" t="s">
        <v>2413</v>
      </c>
      <c r="D59" s="18" t="s">
        <v>946</v>
      </c>
      <c r="E59" s="6"/>
      <c r="F59" s="6" t="s">
        <v>2365</v>
      </c>
      <c r="G59" s="6" t="s">
        <v>44</v>
      </c>
      <c r="H59" s="7">
        <v>9965.0699999999997</v>
      </c>
      <c r="I59" s="7">
        <v>6890</v>
      </c>
      <c r="J59" s="7">
        <v>0</v>
      </c>
      <c r="K59" s="7">
        <v>2180.6199999999999</v>
      </c>
      <c r="L59" s="8">
        <v>0.00010000000000000001</v>
      </c>
      <c r="M59" s="8">
        <v>0.028000000000000001</v>
      </c>
      <c r="N59" s="8">
        <v>0.0012999999999999999</v>
      </c>
      <c r="O59" s="52"/>
    </row>
    <row r="60" spans="1:15" ht="12.75">
      <c r="A60" s="52"/>
      <c r="B60" s="6" t="s">
        <v>2427</v>
      </c>
      <c r="C60" s="17" t="s">
        <v>2428</v>
      </c>
      <c r="D60" s="18" t="s">
        <v>260</v>
      </c>
      <c r="E60" s="6"/>
      <c r="F60" s="6" t="s">
        <v>2365</v>
      </c>
      <c r="G60" s="6" t="s">
        <v>44</v>
      </c>
      <c r="H60" s="7">
        <v>10</v>
      </c>
      <c r="I60" s="7">
        <v>16481</v>
      </c>
      <c r="J60" s="7">
        <v>0</v>
      </c>
      <c r="K60" s="7">
        <v>5.2400000000000002</v>
      </c>
      <c r="L60" s="8">
        <v>5.9999999999999995E-08</v>
      </c>
      <c r="M60" s="8">
        <v>0.00010000000000000001</v>
      </c>
      <c r="N60" s="8">
        <v>0</v>
      </c>
      <c r="O60" s="52"/>
    </row>
    <row r="61" spans="1:15" ht="12.75">
      <c r="A61" s="52"/>
      <c r="B61" s="6" t="s">
        <v>2429</v>
      </c>
      <c r="C61" s="17" t="s">
        <v>2430</v>
      </c>
      <c r="D61" s="18" t="s">
        <v>946</v>
      </c>
      <c r="E61" s="6"/>
      <c r="F61" s="6" t="s">
        <v>2365</v>
      </c>
      <c r="G61" s="6" t="s">
        <v>44</v>
      </c>
      <c r="H61" s="7">
        <v>3993.29</v>
      </c>
      <c r="I61" s="7">
        <v>2176</v>
      </c>
      <c r="J61" s="7">
        <v>0</v>
      </c>
      <c r="K61" s="7">
        <v>275.98000000000002</v>
      </c>
      <c r="L61" s="8">
        <v>2.499E-05</v>
      </c>
      <c r="M61" s="8">
        <v>0.0035000000000000001</v>
      </c>
      <c r="N61" s="8">
        <v>0.00020000000000000001</v>
      </c>
      <c r="O61" s="52"/>
    </row>
    <row r="62" spans="1:15" ht="12.75">
      <c r="A62" s="52"/>
      <c r="B62" s="6" t="s">
        <v>2431</v>
      </c>
      <c r="C62" s="17" t="s">
        <v>2421</v>
      </c>
      <c r="D62" s="18" t="s">
        <v>260</v>
      </c>
      <c r="E62" s="6"/>
      <c r="F62" s="6" t="s">
        <v>2365</v>
      </c>
      <c r="G62" s="6" t="s">
        <v>44</v>
      </c>
      <c r="H62" s="7">
        <v>12222.030000000001</v>
      </c>
      <c r="I62" s="7">
        <v>7976</v>
      </c>
      <c r="J62" s="7">
        <v>13.69</v>
      </c>
      <c r="K62" s="7">
        <v>3109.75</v>
      </c>
      <c r="L62" s="8">
        <v>0.0025999999999999999</v>
      </c>
      <c r="M62" s="8">
        <v>0.039899999999999998</v>
      </c>
      <c r="N62" s="8">
        <v>0.0019</v>
      </c>
      <c r="O62" s="52"/>
    </row>
    <row r="63" spans="1:15" ht="12.75">
      <c r="A63" s="52"/>
      <c r="B63" s="6" t="s">
        <v>2432</v>
      </c>
      <c r="C63" s="17" t="s">
        <v>2433</v>
      </c>
      <c r="D63" s="18" t="s">
        <v>946</v>
      </c>
      <c r="E63" s="6"/>
      <c r="F63" s="6" t="s">
        <v>2365</v>
      </c>
      <c r="G63" s="6" t="s">
        <v>44</v>
      </c>
      <c r="H63" s="7">
        <v>4053.04</v>
      </c>
      <c r="I63" s="7">
        <v>28255</v>
      </c>
      <c r="J63" s="7">
        <v>0</v>
      </c>
      <c r="K63" s="7">
        <v>3637.1100000000001</v>
      </c>
      <c r="L63" s="8">
        <v>0.00029999999999999997</v>
      </c>
      <c r="M63" s="8">
        <v>0.046699999999999998</v>
      </c>
      <c r="N63" s="8">
        <v>0.0022000000000000001</v>
      </c>
      <c r="O63" s="52"/>
    </row>
    <row r="64" spans="1:15" ht="12.75">
      <c r="A64" s="52"/>
      <c r="B64" s="6" t="s">
        <v>2434</v>
      </c>
      <c r="C64" s="17" t="s">
        <v>2425</v>
      </c>
      <c r="D64" s="18" t="s">
        <v>260</v>
      </c>
      <c r="E64" s="18">
        <v>513834200</v>
      </c>
      <c r="F64" s="6" t="s">
        <v>2365</v>
      </c>
      <c r="G64" s="6" t="s">
        <v>44</v>
      </c>
      <c r="H64" s="7">
        <v>1170.5</v>
      </c>
      <c r="I64" s="7">
        <v>8988</v>
      </c>
      <c r="J64" s="7">
        <v>0</v>
      </c>
      <c r="K64" s="7">
        <v>334.13</v>
      </c>
      <c r="L64" s="8">
        <v>1.6E-07</v>
      </c>
      <c r="M64" s="8">
        <v>0.0043</v>
      </c>
      <c r="N64" s="8">
        <v>0.00020000000000000001</v>
      </c>
      <c r="O64" s="52"/>
    </row>
    <row r="65" spans="1:15" ht="12.75">
      <c r="A65" s="52"/>
      <c r="B65" s="6" t="s">
        <v>2435</v>
      </c>
      <c r="C65" s="17" t="s">
        <v>2436</v>
      </c>
      <c r="D65" s="18" t="s">
        <v>271</v>
      </c>
      <c r="E65" s="6"/>
      <c r="F65" s="6" t="s">
        <v>2365</v>
      </c>
      <c r="G65" s="6" t="s">
        <v>44</v>
      </c>
      <c r="H65" s="7">
        <v>2293.8899999999999</v>
      </c>
      <c r="I65" s="7">
        <v>58801</v>
      </c>
      <c r="J65" s="7">
        <v>0</v>
      </c>
      <c r="K65" s="7">
        <v>4283.8900000000003</v>
      </c>
      <c r="L65" s="8">
        <v>1.184E-05</v>
      </c>
      <c r="M65" s="8">
        <v>0.055</v>
      </c>
      <c r="N65" s="8">
        <v>0.0025999999999999999</v>
      </c>
      <c r="O65" s="52"/>
    </row>
    <row r="66" spans="1:15" ht="12.75">
      <c r="A66" s="52"/>
      <c r="B66" s="6" t="s">
        <v>2437</v>
      </c>
      <c r="C66" s="17" t="s">
        <v>2438</v>
      </c>
      <c r="D66" s="18" t="s">
        <v>271</v>
      </c>
      <c r="E66" s="6"/>
      <c r="F66" s="6" t="s">
        <v>2365</v>
      </c>
      <c r="G66" s="6" t="s">
        <v>44</v>
      </c>
      <c r="H66" s="7">
        <v>2028.96</v>
      </c>
      <c r="I66" s="7">
        <v>49233</v>
      </c>
      <c r="J66" s="7">
        <v>0</v>
      </c>
      <c r="K66" s="7">
        <v>3172.5599999999999</v>
      </c>
      <c r="L66" s="8">
        <v>1.6529999999999999E-05</v>
      </c>
      <c r="M66" s="8">
        <v>0.0407</v>
      </c>
      <c r="N66" s="8">
        <v>0.0019</v>
      </c>
      <c r="O66" s="52"/>
    </row>
    <row r="67" spans="1:15" ht="12.75">
      <c r="A67" s="52"/>
      <c r="B67" s="6" t="s">
        <v>2439</v>
      </c>
      <c r="C67" s="17" t="s">
        <v>2440</v>
      </c>
      <c r="D67" s="18" t="s">
        <v>260</v>
      </c>
      <c r="E67" s="18">
        <v>513834200</v>
      </c>
      <c r="F67" s="6" t="s">
        <v>2365</v>
      </c>
      <c r="G67" s="6" t="s">
        <v>44</v>
      </c>
      <c r="H67" s="7">
        <v>27053.740000000002</v>
      </c>
      <c r="I67" s="7">
        <v>13699</v>
      </c>
      <c r="J67" s="7">
        <v>0</v>
      </c>
      <c r="K67" s="7">
        <v>11770.549999999999</v>
      </c>
      <c r="L67" s="8">
        <v>7.3E-07</v>
      </c>
      <c r="M67" s="8">
        <v>0.1512</v>
      </c>
      <c r="N67" s="8">
        <v>0.0071999999999999998</v>
      </c>
      <c r="O67" s="52"/>
    </row>
    <row r="68" spans="1:15" ht="12.75">
      <c r="A68" s="52"/>
      <c r="B68" s="6" t="s">
        <v>2441</v>
      </c>
      <c r="C68" s="17" t="s">
        <v>2442</v>
      </c>
      <c r="D68" s="18" t="s">
        <v>260</v>
      </c>
      <c r="E68" s="18">
        <v>513834200</v>
      </c>
      <c r="F68" s="6" t="s">
        <v>2365</v>
      </c>
      <c r="G68" s="6" t="s">
        <v>44</v>
      </c>
      <c r="H68" s="7">
        <v>940.58000000000004</v>
      </c>
      <c r="I68" s="7">
        <v>13455</v>
      </c>
      <c r="J68" s="7">
        <v>0</v>
      </c>
      <c r="K68" s="7">
        <v>401.94</v>
      </c>
      <c r="L68" s="8">
        <v>1.6E-07</v>
      </c>
      <c r="M68" s="8">
        <v>0.0051999999999999998</v>
      </c>
      <c r="N68" s="8">
        <v>0.00020000000000000001</v>
      </c>
      <c r="O68" s="52"/>
    </row>
    <row r="69" spans="1:15" ht="12.75">
      <c r="A69" s="52"/>
      <c r="B69" s="6" t="s">
        <v>2443</v>
      </c>
      <c r="C69" s="17" t="s">
        <v>2444</v>
      </c>
      <c r="D69" s="18" t="s">
        <v>260</v>
      </c>
      <c r="E69" s="6"/>
      <c r="F69" s="6" t="s">
        <v>2365</v>
      </c>
      <c r="G69" s="6" t="s">
        <v>44</v>
      </c>
      <c r="H69" s="7">
        <v>4400.1000000000004</v>
      </c>
      <c r="I69" s="7">
        <v>3266</v>
      </c>
      <c r="J69" s="7">
        <v>0</v>
      </c>
      <c r="K69" s="7">
        <v>456.41000000000002</v>
      </c>
      <c r="L69" s="8">
        <v>1.3200000000000001E-06</v>
      </c>
      <c r="M69" s="8">
        <v>0.0058999999999999999</v>
      </c>
      <c r="N69" s="8">
        <v>0.00029999999999999997</v>
      </c>
      <c r="O69" s="52"/>
    </row>
    <row r="70" spans="1:15" ht="12.75">
      <c r="A70" s="52"/>
      <c r="B70" s="13" t="s">
        <v>2445</v>
      </c>
      <c r="C70" s="14"/>
      <c r="D70" s="21"/>
      <c r="E70" s="13"/>
      <c r="F70" s="13"/>
      <c r="G70" s="13"/>
      <c r="H70" s="15">
        <v>61869.940000000002</v>
      </c>
      <c r="K70" s="15">
        <v>2146.7199999999998</v>
      </c>
      <c r="M70" s="16">
        <v>0.0276</v>
      </c>
      <c r="N70" s="16">
        <v>0.0012999999999999999</v>
      </c>
      <c r="O70" s="52"/>
    </row>
    <row r="71" spans="1:15" ht="12.75">
      <c r="A71" s="52"/>
      <c r="B71" s="6" t="s">
        <v>2446</v>
      </c>
      <c r="C71" s="17" t="s">
        <v>2447</v>
      </c>
      <c r="D71" s="18" t="s">
        <v>254</v>
      </c>
      <c r="E71" s="6"/>
      <c r="F71" s="6" t="s">
        <v>2369</v>
      </c>
      <c r="G71" s="6" t="s">
        <v>44</v>
      </c>
      <c r="H71" s="7">
        <v>0.080000000000000002</v>
      </c>
      <c r="I71" s="7">
        <v>1114573</v>
      </c>
      <c r="J71" s="7">
        <v>0</v>
      </c>
      <c r="K71" s="7">
        <v>2.75</v>
      </c>
      <c r="L71" s="8">
        <v>0</v>
      </c>
      <c r="M71" s="8">
        <v>0</v>
      </c>
      <c r="N71" s="8">
        <v>0</v>
      </c>
      <c r="O71" s="52"/>
    </row>
    <row r="72" spans="1:15" ht="12.75">
      <c r="A72" s="52"/>
      <c r="B72" s="6" t="s">
        <v>2448</v>
      </c>
      <c r="C72" s="17" t="s">
        <v>2449</v>
      </c>
      <c r="D72" s="18" t="s">
        <v>271</v>
      </c>
      <c r="E72" s="6"/>
      <c r="F72" s="6" t="s">
        <v>2369</v>
      </c>
      <c r="G72" s="6" t="s">
        <v>44</v>
      </c>
      <c r="H72" s="7">
        <v>1882.6500000000001</v>
      </c>
      <c r="I72" s="7">
        <v>11517</v>
      </c>
      <c r="J72" s="7">
        <v>0</v>
      </c>
      <c r="K72" s="7">
        <v>688.63999999999999</v>
      </c>
      <c r="L72" s="8">
        <v>0.00010000000000000001</v>
      </c>
      <c r="M72" s="8">
        <v>0.0088000000000000005</v>
      </c>
      <c r="N72" s="8">
        <v>0.00040000000000000002</v>
      </c>
      <c r="O72" s="52"/>
    </row>
    <row r="73" spans="1:15" ht="12.75">
      <c r="A73" s="52"/>
      <c r="B73" s="6" t="s">
        <v>2450</v>
      </c>
      <c r="C73" s="17" t="s">
        <v>2451</v>
      </c>
      <c r="D73" s="18" t="s">
        <v>271</v>
      </c>
      <c r="E73" s="6"/>
      <c r="F73" s="6" t="s">
        <v>2369</v>
      </c>
      <c r="G73" s="6" t="s">
        <v>44</v>
      </c>
      <c r="H73" s="7">
        <v>58198.370000000003</v>
      </c>
      <c r="I73" s="7">
        <v>600</v>
      </c>
      <c r="J73" s="7">
        <v>0</v>
      </c>
      <c r="K73" s="7">
        <v>1109.03</v>
      </c>
      <c r="L73" s="8">
        <v>0.00020000000000000001</v>
      </c>
      <c r="M73" s="8">
        <v>0.014200000000000001</v>
      </c>
      <c r="N73" s="8">
        <v>0.00069999999999999999</v>
      </c>
      <c r="O73" s="52"/>
    </row>
    <row r="74" spans="1:15" ht="12.75">
      <c r="A74" s="52"/>
      <c r="B74" s="6" t="s">
        <v>2452</v>
      </c>
      <c r="C74" s="17" t="s">
        <v>2453</v>
      </c>
      <c r="D74" s="18" t="s">
        <v>271</v>
      </c>
      <c r="E74" s="6"/>
      <c r="F74" s="6" t="s">
        <v>2369</v>
      </c>
      <c r="G74" s="6" t="s">
        <v>44</v>
      </c>
      <c r="H74" s="7">
        <v>0.050000000000000003</v>
      </c>
      <c r="I74" s="7">
        <v>998650</v>
      </c>
      <c r="J74" s="7">
        <v>0</v>
      </c>
      <c r="K74" s="7">
        <v>1.6000000000000001</v>
      </c>
      <c r="L74" s="8">
        <v>0</v>
      </c>
      <c r="M74" s="8">
        <v>0</v>
      </c>
      <c r="N74" s="8">
        <v>0</v>
      </c>
      <c r="O74" s="52"/>
    </row>
    <row r="75" spans="1:15" ht="12.75">
      <c r="A75" s="52"/>
      <c r="B75" s="6" t="s">
        <v>2454</v>
      </c>
      <c r="C75" s="17" t="s">
        <v>2455</v>
      </c>
      <c r="D75" s="18" t="s">
        <v>271</v>
      </c>
      <c r="E75" s="6"/>
      <c r="F75" s="6" t="s">
        <v>2369</v>
      </c>
      <c r="G75" s="6" t="s">
        <v>44</v>
      </c>
      <c r="H75" s="7">
        <v>0.040000000000000001</v>
      </c>
      <c r="I75" s="7">
        <v>991050</v>
      </c>
      <c r="J75" s="7">
        <v>0</v>
      </c>
      <c r="K75" s="7">
        <v>1.3400000000000001</v>
      </c>
      <c r="L75" s="8">
        <v>0</v>
      </c>
      <c r="M75" s="8">
        <v>0</v>
      </c>
      <c r="N75" s="8">
        <v>0</v>
      </c>
      <c r="O75" s="52"/>
    </row>
    <row r="76" spans="1:15" ht="12.75">
      <c r="A76" s="52"/>
      <c r="B76" s="6" t="s">
        <v>2456</v>
      </c>
      <c r="C76" s="17" t="s">
        <v>2457</v>
      </c>
      <c r="D76" s="18" t="s">
        <v>271</v>
      </c>
      <c r="E76" s="6"/>
      <c r="F76" s="6" t="s">
        <v>2369</v>
      </c>
      <c r="G76" s="6" t="s">
        <v>44</v>
      </c>
      <c r="H76" s="7">
        <v>1788.74</v>
      </c>
      <c r="I76" s="7">
        <v>6044</v>
      </c>
      <c r="J76" s="7">
        <v>0</v>
      </c>
      <c r="K76" s="7">
        <v>343.36000000000001</v>
      </c>
      <c r="L76" s="8">
        <v>4.5949999999999999E-05</v>
      </c>
      <c r="M76" s="8">
        <v>0.0044000000000000003</v>
      </c>
      <c r="N76" s="8">
        <v>0.00020000000000000001</v>
      </c>
      <c r="O76" s="52"/>
    </row>
    <row r="77" spans="1:15" ht="12.75">
      <c r="A77" s="52"/>
      <c r="B77" s="13" t="s">
        <v>2386</v>
      </c>
      <c r="C77" s="14"/>
      <c r="D77" s="21"/>
      <c r="E77" s="13"/>
      <c r="F77" s="13"/>
      <c r="G77" s="13"/>
      <c r="H77" s="15">
        <v>575.92999999999995</v>
      </c>
      <c r="K77" s="15">
        <v>1066.9100000000001</v>
      </c>
      <c r="M77" s="16">
        <v>0.0137</v>
      </c>
      <c r="N77" s="16">
        <v>0.00069999999999999999</v>
      </c>
      <c r="O77" s="52"/>
    </row>
    <row r="78" spans="1:15" ht="12.75">
      <c r="A78" s="52"/>
      <c r="B78" s="6" t="s">
        <v>2458</v>
      </c>
      <c r="C78" s="17" t="s">
        <v>2459</v>
      </c>
      <c r="D78" s="18" t="s">
        <v>254</v>
      </c>
      <c r="E78" s="6"/>
      <c r="F78" s="6" t="s">
        <v>254</v>
      </c>
      <c r="G78" s="6" t="s">
        <v>44</v>
      </c>
      <c r="H78" s="7">
        <v>575.92999999999995</v>
      </c>
      <c r="I78" s="7">
        <v>58328</v>
      </c>
      <c r="J78" s="7">
        <v>0</v>
      </c>
      <c r="K78" s="7">
        <v>1066.9100000000001</v>
      </c>
      <c r="L78" s="8">
        <v>4.9999999999999998E-08</v>
      </c>
      <c r="M78" s="8">
        <v>0.0137</v>
      </c>
      <c r="N78" s="8">
        <v>0.00069999999999999999</v>
      </c>
      <c r="O78" s="52"/>
    </row>
    <row r="79" spans="1:15" ht="12.75">
      <c r="A79" s="52"/>
      <c r="B79" s="13" t="s">
        <v>2387</v>
      </c>
      <c r="C79" s="14"/>
      <c r="D79" s="21"/>
      <c r="E79" s="13"/>
      <c r="F79" s="13"/>
      <c r="G79" s="13"/>
      <c r="H79" s="15">
        <v>0</v>
      </c>
      <c r="K79" s="15">
        <v>0</v>
      </c>
      <c r="M79" s="16">
        <v>0</v>
      </c>
      <c r="N79" s="16">
        <v>0</v>
      </c>
      <c r="O79" s="52"/>
    </row>
    <row r="80" spans="1:15" ht="12.75">
      <c r="A80" s="52"/>
      <c r="B80" s="6" t="s">
        <v>191</v>
      </c>
      <c r="O80" s="52"/>
    </row>
    <row r="81" spans="2:14" ht="12.75">
      <c r="B81" s="51" t="s">
        <v>4688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2:7" ht="12.75">
      <c r="B82" s="6"/>
      <c r="C82" s="17"/>
      <c r="D82" s="18"/>
      <c r="E82" s="6"/>
      <c r="F82" s="6"/>
      <c r="G82" s="6"/>
    </row>
    <row r="83" spans="2:2" ht="12.75">
      <c r="B83" s="5" t="s">
        <v>4701</v>
      </c>
    </row>
    <row r="84" spans="2:2" ht="12.75">
      <c r="B84" s="5" t="s">
        <v>4697</v>
      </c>
    </row>
    <row r="85" spans="2:2" ht="12.75">
      <c r="B85" s="5" t="s">
        <v>4698</v>
      </c>
    </row>
    <row r="86" spans="2:2" ht="12.75">
      <c r="B86" s="5" t="s">
        <v>4699</v>
      </c>
    </row>
    <row r="87" spans="2:2" ht="12.75">
      <c r="B87" t="s">
        <v>4700</v>
      </c>
    </row>
  </sheetData>
  <mergeCells count="4">
    <mergeCell ref="B6:N6"/>
    <mergeCell ref="A7:A80"/>
    <mergeCell ref="B81:N81"/>
    <mergeCell ref="O7:O80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e24ec347-850c-46cc-bfca-4f03ac4c876f}">
  <sheetPr codeName="גיליון8"/>
  <dimension ref="A1:P78"/>
  <sheetViews>
    <sheetView rightToLeft="1" workbookViewId="0" topLeftCell="A1">
      <selection pane="topLeft" activeCell="B74" sqref="B74:B79"/>
    </sheetView>
  </sheetViews>
  <sheetFormatPr defaultColWidth="9.14428571428571" defaultRowHeight="12.75"/>
  <cols>
    <col min="2" max="2" width="46.7142857142857" customWidth="1"/>
    <col min="3" max="3" width="15.7142857142857" customWidth="1"/>
    <col min="4" max="4" width="12.7142857142857" customWidth="1"/>
    <col min="5" max="5" width="13.7142857142857" customWidth="1"/>
    <col min="6" max="6" width="11.7142857142857" customWidth="1"/>
    <col min="7" max="7" width="8.71428571428571" customWidth="1"/>
    <col min="8" max="8" width="10.7142857142857" customWidth="1"/>
    <col min="9" max="9" width="15.7142857142857" customWidth="1"/>
    <col min="10" max="10" width="15.8571428571429" customWidth="1"/>
    <col min="11" max="11" width="14.7142857142857" customWidth="1"/>
    <col min="12" max="12" width="20" customWidth="1"/>
    <col min="13" max="13" width="27" customWidth="1"/>
    <col min="14" max="14" width="30.1428571428571" customWidth="1"/>
    <col min="15" max="15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5" ht="12.75">
      <c r="B6" s="51" t="s">
        <v>4685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6" ht="15.75">
      <c r="A7" s="52" t="s">
        <v>4686</v>
      </c>
      <c r="B7" s="2" t="s">
        <v>192</v>
      </c>
      <c r="P7" s="52" t="s">
        <v>4687</v>
      </c>
    </row>
    <row r="8" spans="1:16" ht="15.75">
      <c r="A8" s="52"/>
      <c r="B8" s="2" t="s">
        <v>2460</v>
      </c>
      <c r="P8" s="52"/>
    </row>
    <row r="9" spans="1:16" ht="13.5" thickBot="1">
      <c r="A9" s="52"/>
      <c r="B9" s="4" t="s">
        <v>88</v>
      </c>
      <c r="C9" s="4" t="s">
        <v>89</v>
      </c>
      <c r="D9" s="4" t="s">
        <v>194</v>
      </c>
      <c r="E9" s="4" t="s">
        <v>90</v>
      </c>
      <c r="F9" s="4" t="s">
        <v>293</v>
      </c>
      <c r="G9" s="4" t="s">
        <v>91</v>
      </c>
      <c r="H9" s="4" t="s">
        <v>92</v>
      </c>
      <c r="I9" s="4" t="s">
        <v>93</v>
      </c>
      <c r="J9" s="4" t="s">
        <v>4714</v>
      </c>
      <c r="K9" s="4" t="s">
        <v>4709</v>
      </c>
      <c r="L9" s="4" t="s">
        <v>4704</v>
      </c>
      <c r="M9" s="4" t="s">
        <v>4711</v>
      </c>
      <c r="N9" s="4" t="s">
        <v>4712</v>
      </c>
      <c r="O9" s="4" t="s">
        <v>4713</v>
      </c>
      <c r="P9" s="52"/>
    </row>
    <row r="10" spans="1:16" ht="13.5" thickTop="1">
      <c r="A10" s="52"/>
      <c r="B10" s="3" t="s">
        <v>2461</v>
      </c>
      <c r="C10" s="12"/>
      <c r="D10" s="20"/>
      <c r="E10" s="3"/>
      <c r="F10" s="3"/>
      <c r="G10" s="3"/>
      <c r="H10" s="3"/>
      <c r="I10" s="3"/>
      <c r="J10" s="9">
        <v>1772238.0600000001</v>
      </c>
      <c r="L10" s="9">
        <v>63354.709999999999</v>
      </c>
      <c r="N10" s="10">
        <v>1</v>
      </c>
      <c r="O10" s="10">
        <v>0.038800000000000001</v>
      </c>
      <c r="P10" s="52"/>
    </row>
    <row r="11" spans="1:16" ht="12.75">
      <c r="A11" s="52"/>
      <c r="B11" s="3" t="s">
        <v>95</v>
      </c>
      <c r="C11" s="12"/>
      <c r="D11" s="20"/>
      <c r="E11" s="3"/>
      <c r="F11" s="3"/>
      <c r="G11" s="3"/>
      <c r="H11" s="3"/>
      <c r="I11" s="3"/>
      <c r="J11" s="9">
        <v>648.97000000000003</v>
      </c>
      <c r="L11" s="9">
        <v>2.1899999999999999</v>
      </c>
      <c r="N11" s="10">
        <v>0</v>
      </c>
      <c r="O11" s="10">
        <v>0</v>
      </c>
      <c r="P11" s="52"/>
    </row>
    <row r="12" spans="1:16" ht="12.75">
      <c r="A12" s="52"/>
      <c r="B12" s="13" t="s">
        <v>2462</v>
      </c>
      <c r="C12" s="14"/>
      <c r="D12" s="21"/>
      <c r="E12" s="13"/>
      <c r="F12" s="13"/>
      <c r="G12" s="13"/>
      <c r="H12" s="13"/>
      <c r="I12" s="13"/>
      <c r="J12" s="15">
        <v>648.97000000000003</v>
      </c>
      <c r="L12" s="15">
        <v>2.1899999999999999</v>
      </c>
      <c r="N12" s="16">
        <v>0</v>
      </c>
      <c r="O12" s="16">
        <v>0</v>
      </c>
      <c r="P12" s="52"/>
    </row>
    <row r="13" spans="1:16" ht="12.75">
      <c r="A13" s="52"/>
      <c r="B13" s="6" t="s">
        <v>2463</v>
      </c>
      <c r="C13" s="17">
        <v>5129689</v>
      </c>
      <c r="D13" s="18" t="s">
        <v>200</v>
      </c>
      <c r="E13" s="18">
        <v>511776783</v>
      </c>
      <c r="F13" s="6" t="s">
        <v>2369</v>
      </c>
      <c r="G13" s="6" t="s">
        <v>189</v>
      </c>
      <c r="H13" s="6"/>
      <c r="I13" s="6" t="s">
        <v>100</v>
      </c>
      <c r="J13" s="7">
        <v>648.97000000000003</v>
      </c>
      <c r="K13" s="7">
        <v>337.30000000000001</v>
      </c>
      <c r="L13" s="7">
        <v>2.1899999999999999</v>
      </c>
      <c r="M13" s="8">
        <v>1.1450000000000001E-05</v>
      </c>
      <c r="N13" s="8">
        <v>0</v>
      </c>
      <c r="O13" s="8">
        <v>0</v>
      </c>
      <c r="P13" s="52"/>
    </row>
    <row r="14" spans="1:16" ht="12.75">
      <c r="A14" s="52"/>
      <c r="B14" s="13" t="s">
        <v>2464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  <c r="P14" s="52"/>
    </row>
    <row r="15" spans="1:16" ht="12.75">
      <c r="A15" s="52"/>
      <c r="B15" s="13" t="s">
        <v>2465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  <c r="P15" s="52"/>
    </row>
    <row r="16" spans="1:16" ht="12.75">
      <c r="A16" s="52"/>
      <c r="B16" s="13" t="s">
        <v>2466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  <c r="P16" s="52"/>
    </row>
    <row r="17" spans="1:16" ht="12.75">
      <c r="A17" s="52"/>
      <c r="B17" s="3" t="s">
        <v>190</v>
      </c>
      <c r="C17" s="12"/>
      <c r="D17" s="20"/>
      <c r="E17" s="3"/>
      <c r="F17" s="3"/>
      <c r="G17" s="3"/>
      <c r="H17" s="3"/>
      <c r="I17" s="3"/>
      <c r="J17" s="9">
        <v>1771589.0800000001</v>
      </c>
      <c r="L17" s="9">
        <v>63352.519999999997</v>
      </c>
      <c r="N17" s="10">
        <v>1</v>
      </c>
      <c r="O17" s="10">
        <v>0.038800000000000001</v>
      </c>
      <c r="P17" s="52"/>
    </row>
    <row r="18" spans="1:16" ht="12.75">
      <c r="A18" s="52"/>
      <c r="B18" s="13" t="s">
        <v>2462</v>
      </c>
      <c r="C18" s="14"/>
      <c r="D18" s="21"/>
      <c r="E18" s="13"/>
      <c r="F18" s="13"/>
      <c r="G18" s="13"/>
      <c r="H18" s="13"/>
      <c r="I18" s="13"/>
      <c r="J18" s="15">
        <v>261442.95000000001</v>
      </c>
      <c r="L18" s="15">
        <v>14015.59</v>
      </c>
      <c r="N18" s="16">
        <v>0.22120000000000001</v>
      </c>
      <c r="O18" s="16">
        <v>0.0086</v>
      </c>
      <c r="P18" s="52"/>
    </row>
    <row r="19" spans="1:16" ht="12.75">
      <c r="A19" s="52"/>
      <c r="B19" s="6" t="s">
        <v>2467</v>
      </c>
      <c r="C19" s="17" t="s">
        <v>2468</v>
      </c>
      <c r="D19" s="18" t="s">
        <v>254</v>
      </c>
      <c r="E19" s="6"/>
      <c r="F19" s="6" t="s">
        <v>2369</v>
      </c>
      <c r="G19" s="6" t="s">
        <v>913</v>
      </c>
      <c r="H19" s="6" t="s">
        <v>286</v>
      </c>
      <c r="I19" s="6" t="s">
        <v>44</v>
      </c>
      <c r="J19" s="7">
        <v>187.13</v>
      </c>
      <c r="K19" s="7">
        <v>209800</v>
      </c>
      <c r="L19" s="7">
        <v>1246.9200000000001</v>
      </c>
      <c r="M19" s="8">
        <v>2E-08</v>
      </c>
      <c r="N19" s="8">
        <v>0.019699999999999999</v>
      </c>
      <c r="O19" s="8">
        <v>0.00080000000000000004</v>
      </c>
      <c r="P19" s="52"/>
    </row>
    <row r="20" spans="1:16" ht="12.75">
      <c r="A20" s="52"/>
      <c r="B20" s="6" t="s">
        <v>2469</v>
      </c>
      <c r="C20" s="17" t="s">
        <v>2470</v>
      </c>
      <c r="D20" s="18" t="s">
        <v>254</v>
      </c>
      <c r="E20" s="6"/>
      <c r="F20" s="6" t="s">
        <v>2369</v>
      </c>
      <c r="G20" s="6" t="s">
        <v>1132</v>
      </c>
      <c r="H20" s="6" t="s">
        <v>286</v>
      </c>
      <c r="I20" s="6" t="s">
        <v>44</v>
      </c>
      <c r="J20" s="7">
        <v>1088.9500000000001</v>
      </c>
      <c r="K20" s="7">
        <v>93900</v>
      </c>
      <c r="L20" s="7">
        <v>3247.5500000000002</v>
      </c>
      <c r="M20" s="8">
        <v>3.2000000000000001E-07</v>
      </c>
      <c r="N20" s="8">
        <v>0.051299999999999998</v>
      </c>
      <c r="O20" s="8">
        <v>0.002</v>
      </c>
      <c r="P20" s="52"/>
    </row>
    <row r="21" spans="1:16" ht="12.75">
      <c r="A21" s="52"/>
      <c r="B21" s="6" t="s">
        <v>2471</v>
      </c>
      <c r="C21" s="17" t="s">
        <v>2472</v>
      </c>
      <c r="D21" s="18" t="s">
        <v>260</v>
      </c>
      <c r="E21" s="6"/>
      <c r="F21" s="6" t="s">
        <v>2369</v>
      </c>
      <c r="G21" s="6" t="s">
        <v>1242</v>
      </c>
      <c r="H21" s="6" t="s">
        <v>286</v>
      </c>
      <c r="I21" s="6" t="s">
        <v>44</v>
      </c>
      <c r="J21" s="7">
        <v>89.090000000000003</v>
      </c>
      <c r="K21" s="7">
        <v>1498200</v>
      </c>
      <c r="L21" s="7">
        <v>4238.9499999999998</v>
      </c>
      <c r="M21" s="8">
        <v>1.4440000000000001E-05</v>
      </c>
      <c r="N21" s="8">
        <v>0.066900000000000001</v>
      </c>
      <c r="O21" s="8">
        <v>0.0025999999999999999</v>
      </c>
      <c r="P21" s="52"/>
    </row>
    <row r="22" spans="1:16" ht="12.75">
      <c r="A22" s="52"/>
      <c r="B22" s="6" t="s">
        <v>2473</v>
      </c>
      <c r="C22" s="17" t="s">
        <v>2474</v>
      </c>
      <c r="D22" s="18" t="s">
        <v>254</v>
      </c>
      <c r="E22" s="6"/>
      <c r="F22" s="6" t="s">
        <v>2369</v>
      </c>
      <c r="G22" s="6" t="s">
        <v>1242</v>
      </c>
      <c r="H22" s="6" t="s">
        <v>286</v>
      </c>
      <c r="I22" s="6" t="s">
        <v>44</v>
      </c>
      <c r="J22" s="7">
        <v>4.25</v>
      </c>
      <c r="K22" s="7">
        <v>14039030</v>
      </c>
      <c r="L22" s="7">
        <v>1894.27</v>
      </c>
      <c r="M22" s="8">
        <v>0</v>
      </c>
      <c r="N22" s="8">
        <v>0.029899999999999999</v>
      </c>
      <c r="O22" s="8">
        <v>0.0011999999999999999</v>
      </c>
      <c r="P22" s="52"/>
    </row>
    <row r="23" spans="1:16" ht="12.75">
      <c r="A23" s="52"/>
      <c r="B23" s="6" t="s">
        <v>2475</v>
      </c>
      <c r="C23" s="17" t="s">
        <v>2476</v>
      </c>
      <c r="D23" s="18" t="s">
        <v>254</v>
      </c>
      <c r="E23" s="6"/>
      <c r="F23" s="6" t="s">
        <v>2369</v>
      </c>
      <c r="G23" s="6" t="s">
        <v>189</v>
      </c>
      <c r="H23" s="6"/>
      <c r="I23" s="6" t="s">
        <v>44</v>
      </c>
      <c r="J23" s="7">
        <v>497.07999999999998</v>
      </c>
      <c r="K23" s="7">
        <v>69230</v>
      </c>
      <c r="L23" s="7">
        <v>1092.96</v>
      </c>
      <c r="M23" s="8">
        <v>3.2000000000000001E-07</v>
      </c>
      <c r="N23" s="8">
        <v>0.017299999999999999</v>
      </c>
      <c r="O23" s="8">
        <v>0.00069999999999999999</v>
      </c>
      <c r="P23" s="52"/>
    </row>
    <row r="24" spans="1:16" ht="12.75">
      <c r="A24" s="52"/>
      <c r="B24" s="6" t="s">
        <v>2477</v>
      </c>
      <c r="C24" s="17" t="s">
        <v>2478</v>
      </c>
      <c r="D24" s="18" t="s">
        <v>254</v>
      </c>
      <c r="E24" s="6"/>
      <c r="F24" s="6" t="s">
        <v>2369</v>
      </c>
      <c r="G24" s="6" t="s">
        <v>189</v>
      </c>
      <c r="H24" s="6"/>
      <c r="I24" s="6" t="s">
        <v>44</v>
      </c>
      <c r="J24" s="7">
        <v>0.16</v>
      </c>
      <c r="K24" s="7">
        <v>135319.45999999999</v>
      </c>
      <c r="L24" s="7">
        <v>0.68999999999999995</v>
      </c>
      <c r="M24" s="8">
        <v>0</v>
      </c>
      <c r="N24" s="8">
        <v>0</v>
      </c>
      <c r="O24" s="8">
        <v>0</v>
      </c>
      <c r="P24" s="52"/>
    </row>
    <row r="25" spans="1:16" ht="12.75">
      <c r="A25" s="52"/>
      <c r="B25" s="6" t="s">
        <v>2479</v>
      </c>
      <c r="C25" s="17" t="s">
        <v>2480</v>
      </c>
      <c r="D25" s="18" t="s">
        <v>254</v>
      </c>
      <c r="E25" s="6"/>
      <c r="F25" s="6" t="s">
        <v>2369</v>
      </c>
      <c r="G25" s="6" t="s">
        <v>189</v>
      </c>
      <c r="H25" s="6"/>
      <c r="I25" s="6" t="s">
        <v>100</v>
      </c>
      <c r="J25" s="7">
        <v>1551.5799999999999</v>
      </c>
      <c r="K25" s="7">
        <v>9658</v>
      </c>
      <c r="L25" s="7">
        <v>149.84999999999999</v>
      </c>
      <c r="M25" s="8">
        <v>0</v>
      </c>
      <c r="N25" s="8">
        <v>0.0023999999999999998</v>
      </c>
      <c r="O25" s="8">
        <v>0.00010000000000000001</v>
      </c>
      <c r="P25" s="52"/>
    </row>
    <row r="26" spans="1:16" ht="12.75">
      <c r="A26" s="52"/>
      <c r="B26" s="6" t="s">
        <v>2481</v>
      </c>
      <c r="C26" s="17" t="s">
        <v>2482</v>
      </c>
      <c r="D26" s="18" t="s">
        <v>254</v>
      </c>
      <c r="E26" s="6"/>
      <c r="F26" s="6" t="s">
        <v>2369</v>
      </c>
      <c r="G26" s="6" t="s">
        <v>189</v>
      </c>
      <c r="H26" s="6"/>
      <c r="I26" s="6" t="s">
        <v>49</v>
      </c>
      <c r="J26" s="7">
        <v>9592.6499999999996</v>
      </c>
      <c r="K26" s="7">
        <v>3858</v>
      </c>
      <c r="L26" s="7">
        <v>1304.03</v>
      </c>
      <c r="M26" s="8">
        <v>0.00020000000000000001</v>
      </c>
      <c r="N26" s="8">
        <v>0.0206</v>
      </c>
      <c r="O26" s="8">
        <v>0.00080000000000000004</v>
      </c>
      <c r="P26" s="52"/>
    </row>
    <row r="27" spans="1:16" ht="12.75">
      <c r="A27" s="52"/>
      <c r="B27" s="6" t="s">
        <v>2483</v>
      </c>
      <c r="C27" s="17" t="s">
        <v>2484</v>
      </c>
      <c r="D27" s="18" t="s">
        <v>271</v>
      </c>
      <c r="E27" s="6"/>
      <c r="F27" s="6" t="s">
        <v>2369</v>
      </c>
      <c r="G27" s="6" t="s">
        <v>189</v>
      </c>
      <c r="H27" s="6"/>
      <c r="I27" s="6" t="s">
        <v>49</v>
      </c>
      <c r="J27" s="7">
        <v>248432.04999999999</v>
      </c>
      <c r="K27" s="7">
        <v>96</v>
      </c>
      <c r="L27" s="7">
        <v>840.36000000000001</v>
      </c>
      <c r="M27" s="8">
        <v>0.0023</v>
      </c>
      <c r="N27" s="8">
        <v>0.013299999999999999</v>
      </c>
      <c r="O27" s="8">
        <v>0.00050000000000000001</v>
      </c>
      <c r="P27" s="52"/>
    </row>
    <row r="28" spans="1:16" ht="12.75">
      <c r="A28" s="52"/>
      <c r="B28" s="13" t="s">
        <v>2485</v>
      </c>
      <c r="C28" s="14"/>
      <c r="D28" s="21"/>
      <c r="E28" s="13"/>
      <c r="F28" s="13"/>
      <c r="G28" s="13"/>
      <c r="H28" s="13"/>
      <c r="I28" s="13"/>
      <c r="J28" s="15">
        <v>4686.71</v>
      </c>
      <c r="L28" s="15">
        <v>13473.56</v>
      </c>
      <c r="N28" s="16">
        <v>0.2127</v>
      </c>
      <c r="O28" s="16">
        <v>0.0082000000000000007</v>
      </c>
      <c r="P28" s="52"/>
    </row>
    <row r="29" spans="1:16" ht="12.75">
      <c r="A29" s="52"/>
      <c r="B29" s="6" t="s">
        <v>2486</v>
      </c>
      <c r="C29" s="17" t="s">
        <v>2487</v>
      </c>
      <c r="D29" s="18" t="s">
        <v>254</v>
      </c>
      <c r="E29" s="6"/>
      <c r="F29" s="6" t="s">
        <v>2369</v>
      </c>
      <c r="G29" s="6" t="s">
        <v>851</v>
      </c>
      <c r="H29" s="6" t="s">
        <v>273</v>
      </c>
      <c r="I29" s="6" t="s">
        <v>44</v>
      </c>
      <c r="J29" s="7">
        <v>397.54000000000002</v>
      </c>
      <c r="K29" s="7">
        <v>109900</v>
      </c>
      <c r="L29" s="7">
        <v>1387.5899999999999</v>
      </c>
      <c r="M29" s="8">
        <v>3.8000000000000001E-07</v>
      </c>
      <c r="N29" s="8">
        <v>0.021899999999999999</v>
      </c>
      <c r="O29" s="8">
        <v>0.00080000000000000004</v>
      </c>
      <c r="P29" s="52"/>
    </row>
    <row r="30" spans="1:16" ht="12.75">
      <c r="A30" s="52"/>
      <c r="B30" s="6" t="s">
        <v>2488</v>
      </c>
      <c r="C30" s="17" t="s">
        <v>2489</v>
      </c>
      <c r="D30" s="18" t="s">
        <v>254</v>
      </c>
      <c r="E30" s="6"/>
      <c r="F30" s="6" t="s">
        <v>2369</v>
      </c>
      <c r="G30" s="6" t="s">
        <v>851</v>
      </c>
      <c r="H30" s="6" t="s">
        <v>286</v>
      </c>
      <c r="I30" s="6" t="s">
        <v>44</v>
      </c>
      <c r="J30" s="7">
        <v>1126</v>
      </c>
      <c r="K30" s="7">
        <v>129500</v>
      </c>
      <c r="L30" s="7">
        <v>4631.1599999999999</v>
      </c>
      <c r="M30" s="8">
        <v>2.3459999999999999E-05</v>
      </c>
      <c r="N30" s="8">
        <v>0.073099999999999998</v>
      </c>
      <c r="O30" s="8">
        <v>0.0028</v>
      </c>
      <c r="P30" s="52"/>
    </row>
    <row r="31" spans="1:16" ht="12.75">
      <c r="A31" s="52"/>
      <c r="B31" s="6" t="s">
        <v>2490</v>
      </c>
      <c r="C31" s="17" t="s">
        <v>2491</v>
      </c>
      <c r="D31" s="18" t="s">
        <v>254</v>
      </c>
      <c r="E31" s="6"/>
      <c r="F31" s="6" t="s">
        <v>2369</v>
      </c>
      <c r="G31" s="6" t="s">
        <v>1097</v>
      </c>
      <c r="H31" s="6" t="s">
        <v>286</v>
      </c>
      <c r="I31" s="6" t="s">
        <v>44</v>
      </c>
      <c r="J31" s="7">
        <v>22.210000000000001</v>
      </c>
      <c r="K31" s="7">
        <v>1145856</v>
      </c>
      <c r="L31" s="7">
        <v>808.19000000000005</v>
      </c>
      <c r="M31" s="8">
        <v>4.9999999999999998E-08</v>
      </c>
      <c r="N31" s="8">
        <v>0.012800000000000001</v>
      </c>
      <c r="O31" s="8">
        <v>0.00050000000000000001</v>
      </c>
      <c r="P31" s="52"/>
    </row>
    <row r="32" spans="1:16" ht="12.75">
      <c r="A32" s="52"/>
      <c r="B32" s="6" t="s">
        <v>2492</v>
      </c>
      <c r="C32" s="17" t="s">
        <v>2493</v>
      </c>
      <c r="D32" s="18" t="s">
        <v>2494</v>
      </c>
      <c r="E32" s="6"/>
      <c r="F32" s="6" t="s">
        <v>2369</v>
      </c>
      <c r="G32" s="6" t="s">
        <v>1097</v>
      </c>
      <c r="H32" s="6" t="s">
        <v>286</v>
      </c>
      <c r="I32" s="6" t="s">
        <v>44</v>
      </c>
      <c r="J32" s="7">
        <v>223.06999999999999</v>
      </c>
      <c r="K32" s="7">
        <v>133716</v>
      </c>
      <c r="L32" s="7">
        <v>947.36000000000001</v>
      </c>
      <c r="M32" s="8">
        <v>4.5499999999999996E-06</v>
      </c>
      <c r="N32" s="8">
        <v>0.014999999999999999</v>
      </c>
      <c r="O32" s="8">
        <v>0.00059999999999999995</v>
      </c>
      <c r="P32" s="52"/>
    </row>
    <row r="33" spans="1:16" ht="12.75">
      <c r="A33" s="52"/>
      <c r="B33" s="6" t="s">
        <v>2495</v>
      </c>
      <c r="C33" s="17" t="s">
        <v>2496</v>
      </c>
      <c r="D33" s="18" t="s">
        <v>254</v>
      </c>
      <c r="E33" s="6"/>
      <c r="F33" s="6" t="s">
        <v>2369</v>
      </c>
      <c r="G33" s="6" t="s">
        <v>189</v>
      </c>
      <c r="H33" s="6"/>
      <c r="I33" s="6" t="s">
        <v>44</v>
      </c>
      <c r="J33" s="7">
        <v>1792.8199999999999</v>
      </c>
      <c r="K33" s="7">
        <v>2070</v>
      </c>
      <c r="L33" s="7">
        <v>117.87000000000001</v>
      </c>
      <c r="M33" s="8">
        <v>0.00020000000000000001</v>
      </c>
      <c r="N33" s="8">
        <v>0.0019</v>
      </c>
      <c r="O33" s="8">
        <v>0.00010000000000000001</v>
      </c>
      <c r="P33" s="52"/>
    </row>
    <row r="34" spans="1:16" ht="12.75">
      <c r="A34" s="52"/>
      <c r="B34" s="6" t="s">
        <v>2497</v>
      </c>
      <c r="C34" s="17" t="s">
        <v>2498</v>
      </c>
      <c r="D34" s="18" t="s">
        <v>254</v>
      </c>
      <c r="E34" s="6"/>
      <c r="F34" s="6" t="s">
        <v>2369</v>
      </c>
      <c r="G34" s="6" t="s">
        <v>189</v>
      </c>
      <c r="H34" s="6"/>
      <c r="I34" s="6" t="s">
        <v>44</v>
      </c>
      <c r="J34" s="7">
        <v>968.36000000000001</v>
      </c>
      <c r="K34" s="7">
        <v>147981</v>
      </c>
      <c r="L34" s="7">
        <v>4551.1499999999996</v>
      </c>
      <c r="M34" s="8">
        <v>0.00050000000000000001</v>
      </c>
      <c r="N34" s="8">
        <v>0.071800000000000003</v>
      </c>
      <c r="O34" s="8">
        <v>0.0028</v>
      </c>
      <c r="P34" s="52"/>
    </row>
    <row r="35" spans="1:16" ht="12.75">
      <c r="A35" s="52"/>
      <c r="B35" s="6" t="s">
        <v>2499</v>
      </c>
      <c r="C35" s="17" t="s">
        <v>2496</v>
      </c>
      <c r="D35" s="18" t="s">
        <v>254</v>
      </c>
      <c r="E35" s="6"/>
      <c r="F35" s="6" t="s">
        <v>2369</v>
      </c>
      <c r="G35" s="6" t="s">
        <v>189</v>
      </c>
      <c r="H35" s="6"/>
      <c r="I35" s="6" t="s">
        <v>44</v>
      </c>
      <c r="J35" s="7">
        <v>156.71000000000001</v>
      </c>
      <c r="K35" s="7">
        <v>207000</v>
      </c>
      <c r="L35" s="7">
        <v>1030.23</v>
      </c>
      <c r="M35" s="8">
        <v>9.9999999999999995E-08</v>
      </c>
      <c r="N35" s="8">
        <v>0.016299999999999999</v>
      </c>
      <c r="O35" s="8">
        <v>0.00059999999999999995</v>
      </c>
      <c r="P35" s="52"/>
    </row>
    <row r="36" spans="1:16" ht="12.75">
      <c r="A36" s="52"/>
      <c r="B36" s="13" t="s">
        <v>2465</v>
      </c>
      <c r="C36" s="14"/>
      <c r="D36" s="21"/>
      <c r="E36" s="13"/>
      <c r="F36" s="13"/>
      <c r="G36" s="13"/>
      <c r="H36" s="13"/>
      <c r="I36" s="13"/>
      <c r="J36" s="15">
        <v>1378582.1100000001</v>
      </c>
      <c r="L36" s="15">
        <v>34363.040000000001</v>
      </c>
      <c r="N36" s="16">
        <v>0.54239999999999999</v>
      </c>
      <c r="O36" s="16">
        <v>0.021000000000000001</v>
      </c>
      <c r="P36" s="52"/>
    </row>
    <row r="37" spans="1:16" ht="12.75">
      <c r="A37" s="52"/>
      <c r="B37" s="6" t="s">
        <v>2500</v>
      </c>
      <c r="C37" s="17" t="s">
        <v>2501</v>
      </c>
      <c r="D37" s="18" t="s">
        <v>254</v>
      </c>
      <c r="E37" s="6"/>
      <c r="F37" s="6" t="s">
        <v>2365</v>
      </c>
      <c r="G37" s="6" t="s">
        <v>189</v>
      </c>
      <c r="H37" s="6"/>
      <c r="I37" s="6" t="s">
        <v>44</v>
      </c>
      <c r="J37" s="7">
        <v>4825.6999999999998</v>
      </c>
      <c r="K37" s="7">
        <v>20518</v>
      </c>
      <c r="L37" s="7">
        <v>3144.6799999999998</v>
      </c>
      <c r="M37" s="8">
        <v>0</v>
      </c>
      <c r="N37" s="8">
        <v>0.049599999999999998</v>
      </c>
      <c r="O37" s="8">
        <v>0.0019</v>
      </c>
      <c r="P37" s="52"/>
    </row>
    <row r="38" spans="1:16" ht="12.75">
      <c r="A38" s="52"/>
      <c r="B38" s="6" t="s">
        <v>2502</v>
      </c>
      <c r="C38" s="17" t="s">
        <v>2503</v>
      </c>
      <c r="D38" s="18" t="s">
        <v>254</v>
      </c>
      <c r="E38" s="6"/>
      <c r="F38" s="6" t="s">
        <v>2365</v>
      </c>
      <c r="G38" s="6" t="s">
        <v>189</v>
      </c>
      <c r="H38" s="6"/>
      <c r="I38" s="6" t="s">
        <v>44</v>
      </c>
      <c r="J38" s="7">
        <v>2194.6900000000001</v>
      </c>
      <c r="K38" s="7">
        <v>10448</v>
      </c>
      <c r="L38" s="7">
        <v>728.25999999999999</v>
      </c>
      <c r="M38" s="8">
        <v>6.1999999999999999E-07</v>
      </c>
      <c r="N38" s="8">
        <v>0.0115</v>
      </c>
      <c r="O38" s="8">
        <v>0.00040000000000000002</v>
      </c>
      <c r="P38" s="52"/>
    </row>
    <row r="39" spans="1:16" ht="12.75">
      <c r="A39" s="52"/>
      <c r="B39" s="6" t="s">
        <v>2504</v>
      </c>
      <c r="C39" s="17" t="s">
        <v>2505</v>
      </c>
      <c r="D39" s="18" t="s">
        <v>254</v>
      </c>
      <c r="E39" s="6"/>
      <c r="F39" s="6" t="s">
        <v>2365</v>
      </c>
      <c r="G39" s="6" t="s">
        <v>189</v>
      </c>
      <c r="H39" s="6"/>
      <c r="I39" s="6" t="s">
        <v>44</v>
      </c>
      <c r="J39" s="7">
        <v>3.7200000000000002</v>
      </c>
      <c r="K39" s="7">
        <v>16044100</v>
      </c>
      <c r="L39" s="7">
        <v>1894.9500000000001</v>
      </c>
      <c r="M39" s="8">
        <v>0</v>
      </c>
      <c r="N39" s="8">
        <v>0.029899999999999999</v>
      </c>
      <c r="O39" s="8">
        <v>0.0011999999999999999</v>
      </c>
      <c r="P39" s="52"/>
    </row>
    <row r="40" spans="1:16" ht="12.75">
      <c r="A40" s="52"/>
      <c r="B40" s="6" t="s">
        <v>2506</v>
      </c>
      <c r="C40" s="17" t="s">
        <v>2507</v>
      </c>
      <c r="D40" s="18" t="s">
        <v>254</v>
      </c>
      <c r="E40" s="6"/>
      <c r="F40" s="6" t="s">
        <v>2365</v>
      </c>
      <c r="G40" s="6" t="s">
        <v>189</v>
      </c>
      <c r="H40" s="6"/>
      <c r="I40" s="6" t="s">
        <v>44</v>
      </c>
      <c r="J40" s="7">
        <v>4.5700000000000003</v>
      </c>
      <c r="K40" s="7">
        <v>4268438</v>
      </c>
      <c r="L40" s="7">
        <v>619.13</v>
      </c>
      <c r="M40" s="8">
        <v>3.803E-05</v>
      </c>
      <c r="N40" s="8">
        <v>0.0097999999999999997</v>
      </c>
      <c r="O40" s="8">
        <v>0.00040000000000000002</v>
      </c>
      <c r="P40" s="52"/>
    </row>
    <row r="41" spans="1:16" ht="12.75">
      <c r="A41" s="52"/>
      <c r="B41" s="6" t="s">
        <v>2508</v>
      </c>
      <c r="C41" s="17" t="s">
        <v>2509</v>
      </c>
      <c r="D41" s="18" t="s">
        <v>254</v>
      </c>
      <c r="E41" s="6"/>
      <c r="F41" s="6" t="s">
        <v>2365</v>
      </c>
      <c r="G41" s="6" t="s">
        <v>189</v>
      </c>
      <c r="H41" s="6"/>
      <c r="I41" s="6" t="s">
        <v>49</v>
      </c>
      <c r="J41" s="7">
        <v>1472.72</v>
      </c>
      <c r="K41" s="7">
        <v>5543</v>
      </c>
      <c r="L41" s="7">
        <v>287.63999999999999</v>
      </c>
      <c r="M41" s="8">
        <v>0.00010000000000000001</v>
      </c>
      <c r="N41" s="8">
        <v>0.0044999999999999997</v>
      </c>
      <c r="O41" s="8">
        <v>0.00020000000000000001</v>
      </c>
      <c r="P41" s="52"/>
    </row>
    <row r="42" spans="1:16" ht="12.75">
      <c r="A42" s="52"/>
      <c r="B42" s="6" t="s">
        <v>2510</v>
      </c>
      <c r="C42" s="17" t="s">
        <v>2511</v>
      </c>
      <c r="D42" s="18" t="s">
        <v>254</v>
      </c>
      <c r="E42" s="6"/>
      <c r="F42" s="6" t="s">
        <v>2365</v>
      </c>
      <c r="G42" s="6" t="s">
        <v>189</v>
      </c>
      <c r="H42" s="6"/>
      <c r="I42" s="6" t="s">
        <v>45</v>
      </c>
      <c r="J42" s="7">
        <v>5540.0200000000004</v>
      </c>
      <c r="K42" s="7">
        <v>173700</v>
      </c>
      <c r="L42" s="7">
        <v>250.87000000000001</v>
      </c>
      <c r="M42" s="8">
        <v>0.00010000000000000001</v>
      </c>
      <c r="N42" s="8">
        <v>0.0040000000000000001</v>
      </c>
      <c r="O42" s="8">
        <v>0.00020000000000000001</v>
      </c>
      <c r="P42" s="52"/>
    </row>
    <row r="43" spans="1:16" ht="12.75">
      <c r="A43" s="52"/>
      <c r="B43" s="6" t="s">
        <v>2512</v>
      </c>
      <c r="C43" s="17" t="s">
        <v>2513</v>
      </c>
      <c r="D43" s="18" t="s">
        <v>271</v>
      </c>
      <c r="E43" s="6"/>
      <c r="F43" s="6" t="s">
        <v>2365</v>
      </c>
      <c r="G43" s="6" t="s">
        <v>189</v>
      </c>
      <c r="H43" s="6"/>
      <c r="I43" s="6" t="s">
        <v>100</v>
      </c>
      <c r="J43" s="7">
        <v>2909.0999999999999</v>
      </c>
      <c r="K43" s="7">
        <v>29450</v>
      </c>
      <c r="L43" s="7">
        <v>856.73000000000002</v>
      </c>
      <c r="M43" s="8">
        <v>1.12E-05</v>
      </c>
      <c r="N43" s="8">
        <v>0.0135</v>
      </c>
      <c r="O43" s="8">
        <v>0.00050000000000000001</v>
      </c>
      <c r="P43" s="52"/>
    </row>
    <row r="44" spans="1:16" ht="12.75">
      <c r="A44" s="52"/>
      <c r="B44" s="6" t="s">
        <v>2514</v>
      </c>
      <c r="C44" s="17" t="s">
        <v>2511</v>
      </c>
      <c r="D44" s="18" t="s">
        <v>254</v>
      </c>
      <c r="E44" s="6"/>
      <c r="F44" s="6" t="s">
        <v>2365</v>
      </c>
      <c r="G44" s="6" t="s">
        <v>189</v>
      </c>
      <c r="H44" s="6"/>
      <c r="I44" s="6" t="s">
        <v>100</v>
      </c>
      <c r="J44" s="7">
        <v>10.65</v>
      </c>
      <c r="K44" s="7">
        <v>17570000</v>
      </c>
      <c r="L44" s="7">
        <v>1870.7000000000001</v>
      </c>
      <c r="M44" s="8">
        <v>2.1160000000000001E-05</v>
      </c>
      <c r="N44" s="8">
        <v>0.029499999999999998</v>
      </c>
      <c r="O44" s="8">
        <v>0.0011000000000000001</v>
      </c>
      <c r="P44" s="52"/>
    </row>
    <row r="45" spans="1:16" ht="12.75">
      <c r="A45" s="52"/>
      <c r="B45" s="6" t="s">
        <v>2515</v>
      </c>
      <c r="C45" s="17" t="s">
        <v>2516</v>
      </c>
      <c r="D45" s="18" t="s">
        <v>254</v>
      </c>
      <c r="E45" s="6"/>
      <c r="F45" s="6" t="s">
        <v>2365</v>
      </c>
      <c r="G45" s="6" t="s">
        <v>189</v>
      </c>
      <c r="H45" s="6"/>
      <c r="I45" s="6" t="s">
        <v>44</v>
      </c>
      <c r="J45" s="7">
        <v>0.40999999999999998</v>
      </c>
      <c r="K45" s="7">
        <v>33069700</v>
      </c>
      <c r="L45" s="7">
        <v>426.51999999999998</v>
      </c>
      <c r="M45" s="8">
        <v>0</v>
      </c>
      <c r="N45" s="8">
        <v>0.0067000000000000002</v>
      </c>
      <c r="O45" s="8">
        <v>0.00029999999999999997</v>
      </c>
      <c r="P45" s="52"/>
    </row>
    <row r="46" spans="1:16" ht="12.75">
      <c r="A46" s="52"/>
      <c r="B46" s="6" t="s">
        <v>2517</v>
      </c>
      <c r="C46" s="17" t="s">
        <v>2518</v>
      </c>
      <c r="D46" s="18" t="s">
        <v>254</v>
      </c>
      <c r="E46" s="6"/>
      <c r="F46" s="6" t="s">
        <v>2365</v>
      </c>
      <c r="G46" s="6" t="s">
        <v>189</v>
      </c>
      <c r="H46" s="6"/>
      <c r="I46" s="6" t="s">
        <v>49</v>
      </c>
      <c r="J46" s="7">
        <v>43976.709999999999</v>
      </c>
      <c r="K46" s="7">
        <v>2588</v>
      </c>
      <c r="L46" s="7">
        <v>4010.27</v>
      </c>
      <c r="M46" s="8">
        <v>4.5540000000000001E-05</v>
      </c>
      <c r="N46" s="8">
        <v>0.063299999999999995</v>
      </c>
      <c r="O46" s="8">
        <v>0.0025000000000000001</v>
      </c>
      <c r="P46" s="52"/>
    </row>
    <row r="47" spans="1:16" ht="12.75">
      <c r="A47" s="52"/>
      <c r="B47" s="6" t="s">
        <v>2519</v>
      </c>
      <c r="C47" s="17" t="s">
        <v>2520</v>
      </c>
      <c r="D47" s="18" t="s">
        <v>1029</v>
      </c>
      <c r="E47" s="6"/>
      <c r="F47" s="6" t="s">
        <v>2365</v>
      </c>
      <c r="G47" s="6" t="s">
        <v>189</v>
      </c>
      <c r="H47" s="6"/>
      <c r="I47" s="6" t="s">
        <v>44</v>
      </c>
      <c r="J47" s="7">
        <v>34.719999999999999</v>
      </c>
      <c r="K47" s="7">
        <v>41893</v>
      </c>
      <c r="L47" s="7">
        <v>46.200000000000003</v>
      </c>
      <c r="M47" s="8">
        <v>4.0000000000000001E-08</v>
      </c>
      <c r="N47" s="8">
        <v>0.00069999999999999999</v>
      </c>
      <c r="O47" s="8">
        <v>0</v>
      </c>
      <c r="P47" s="52"/>
    </row>
    <row r="48" spans="1:16" ht="12.75">
      <c r="A48" s="52"/>
      <c r="B48" s="6" t="s">
        <v>2521</v>
      </c>
      <c r="C48" s="17" t="s">
        <v>2522</v>
      </c>
      <c r="D48" s="18" t="s">
        <v>254</v>
      </c>
      <c r="E48" s="6"/>
      <c r="F48" s="6" t="s">
        <v>2365</v>
      </c>
      <c r="G48" s="6" t="s">
        <v>189</v>
      </c>
      <c r="H48" s="6"/>
      <c r="I48" s="6" t="s">
        <v>44</v>
      </c>
      <c r="J48" s="7">
        <v>1221.8599999999999</v>
      </c>
      <c r="K48" s="7">
        <v>48778</v>
      </c>
      <c r="L48" s="7">
        <v>1892.8900000000001</v>
      </c>
      <c r="M48" s="8">
        <v>0.0028</v>
      </c>
      <c r="N48" s="8">
        <v>0.029899999999999999</v>
      </c>
      <c r="O48" s="8">
        <v>0.0011999999999999999</v>
      </c>
      <c r="P48" s="52"/>
    </row>
    <row r="49" spans="1:16" ht="12.75">
      <c r="A49" s="52"/>
      <c r="B49" s="6" t="s">
        <v>2523</v>
      </c>
      <c r="C49" s="17" t="s">
        <v>2524</v>
      </c>
      <c r="D49" s="18" t="s">
        <v>254</v>
      </c>
      <c r="E49" s="6"/>
      <c r="F49" s="6" t="s">
        <v>2365</v>
      </c>
      <c r="G49" s="6" t="s">
        <v>189</v>
      </c>
      <c r="H49" s="6"/>
      <c r="I49" s="6" t="s">
        <v>44</v>
      </c>
      <c r="J49" s="7">
        <v>783.82000000000005</v>
      </c>
      <c r="K49" s="7">
        <v>48105</v>
      </c>
      <c r="L49" s="7">
        <v>1197.53</v>
      </c>
      <c r="M49" s="8">
        <v>0.0018</v>
      </c>
      <c r="N49" s="8">
        <v>0.0189</v>
      </c>
      <c r="O49" s="8">
        <v>0.00069999999999999999</v>
      </c>
      <c r="P49" s="52"/>
    </row>
    <row r="50" spans="1:16" ht="12.75">
      <c r="A50" s="52"/>
      <c r="B50" s="6" t="s">
        <v>2525</v>
      </c>
      <c r="C50" s="17" t="s">
        <v>2526</v>
      </c>
      <c r="D50" s="18" t="s">
        <v>254</v>
      </c>
      <c r="E50" s="6"/>
      <c r="F50" s="6" t="s">
        <v>2365</v>
      </c>
      <c r="G50" s="6" t="s">
        <v>189</v>
      </c>
      <c r="H50" s="6"/>
      <c r="I50" s="6" t="s">
        <v>44</v>
      </c>
      <c r="J50" s="7">
        <v>24.25</v>
      </c>
      <c r="K50" s="7">
        <v>1784700</v>
      </c>
      <c r="L50" s="7">
        <v>1374.5799999999999</v>
      </c>
      <c r="M50" s="8">
        <v>4.0000000000000001E-08</v>
      </c>
      <c r="N50" s="8">
        <v>0.021700000000000001</v>
      </c>
      <c r="O50" s="8">
        <v>0.00080000000000000004</v>
      </c>
      <c r="P50" s="52"/>
    </row>
    <row r="51" spans="1:16" ht="12.75">
      <c r="A51" s="52"/>
      <c r="B51" s="6" t="s">
        <v>2527</v>
      </c>
      <c r="C51" s="17" t="s">
        <v>2528</v>
      </c>
      <c r="D51" s="18" t="s">
        <v>254</v>
      </c>
      <c r="E51" s="6"/>
      <c r="F51" s="6" t="s">
        <v>2365</v>
      </c>
      <c r="G51" s="6" t="s">
        <v>189</v>
      </c>
      <c r="H51" s="6"/>
      <c r="I51" s="6" t="s">
        <v>44</v>
      </c>
      <c r="J51" s="7">
        <v>38.689999999999998</v>
      </c>
      <c r="K51" s="7">
        <v>431173</v>
      </c>
      <c r="L51" s="7">
        <v>529.88</v>
      </c>
      <c r="M51" s="8">
        <v>4.9999999999999998E-08</v>
      </c>
      <c r="N51" s="8">
        <v>0.0083999999999999995</v>
      </c>
      <c r="O51" s="8">
        <v>0.00029999999999999997</v>
      </c>
      <c r="P51" s="52"/>
    </row>
    <row r="52" spans="1:16" ht="12.75">
      <c r="A52" s="52"/>
      <c r="B52" s="6" t="s">
        <v>2529</v>
      </c>
      <c r="C52" s="17" t="s">
        <v>2530</v>
      </c>
      <c r="D52" s="18" t="s">
        <v>254</v>
      </c>
      <c r="E52" s="6"/>
      <c r="F52" s="6" t="s">
        <v>2365</v>
      </c>
      <c r="G52" s="6" t="s">
        <v>189</v>
      </c>
      <c r="H52" s="6"/>
      <c r="I52" s="6" t="s">
        <v>44</v>
      </c>
      <c r="J52" s="7">
        <v>99604.490000000005</v>
      </c>
      <c r="K52" s="7">
        <v>167</v>
      </c>
      <c r="L52" s="7">
        <v>528.28999999999996</v>
      </c>
      <c r="M52" s="8">
        <v>0</v>
      </c>
      <c r="N52" s="8">
        <v>0.0083000000000000001</v>
      </c>
      <c r="O52" s="8">
        <v>0.00029999999999999997</v>
      </c>
      <c r="P52" s="52"/>
    </row>
    <row r="53" spans="1:16" ht="12.75">
      <c r="A53" s="52"/>
      <c r="B53" s="6" t="s">
        <v>2531</v>
      </c>
      <c r="C53" s="17" t="s">
        <v>2532</v>
      </c>
      <c r="D53" s="18" t="s">
        <v>254</v>
      </c>
      <c r="E53" s="6"/>
      <c r="F53" s="6" t="s">
        <v>2365</v>
      </c>
      <c r="G53" s="6" t="s">
        <v>189</v>
      </c>
      <c r="H53" s="6"/>
      <c r="I53" s="6" t="s">
        <v>44</v>
      </c>
      <c r="J53" s="7">
        <v>362.81</v>
      </c>
      <c r="K53" s="7">
        <v>105130</v>
      </c>
      <c r="L53" s="7">
        <v>1211.4100000000001</v>
      </c>
      <c r="M53" s="8">
        <v>6.4000000000000001E-07</v>
      </c>
      <c r="N53" s="8">
        <v>0.019099999999999999</v>
      </c>
      <c r="O53" s="8">
        <v>0.00069999999999999999</v>
      </c>
      <c r="P53" s="52"/>
    </row>
    <row r="54" spans="1:16" ht="12.75">
      <c r="A54" s="52"/>
      <c r="B54" s="6" t="s">
        <v>2533</v>
      </c>
      <c r="C54" s="17" t="s">
        <v>2534</v>
      </c>
      <c r="D54" s="18" t="s">
        <v>254</v>
      </c>
      <c r="E54" s="6"/>
      <c r="F54" s="6" t="s">
        <v>2365</v>
      </c>
      <c r="G54" s="6" t="s">
        <v>189</v>
      </c>
      <c r="H54" s="6"/>
      <c r="I54" s="6" t="s">
        <v>49</v>
      </c>
      <c r="J54" s="7">
        <v>1578.3299999999999</v>
      </c>
      <c r="K54" s="7">
        <v>28512</v>
      </c>
      <c r="L54" s="7">
        <v>1585.6700000000001</v>
      </c>
      <c r="M54" s="8">
        <v>1.6899999999999999E-06</v>
      </c>
      <c r="N54" s="8">
        <v>0.025000000000000001</v>
      </c>
      <c r="O54" s="8">
        <v>0.001</v>
      </c>
      <c r="P54" s="52"/>
    </row>
    <row r="55" spans="1:16" ht="12.75">
      <c r="A55" s="52"/>
      <c r="B55" s="6" t="s">
        <v>2535</v>
      </c>
      <c r="C55" s="17" t="s">
        <v>2536</v>
      </c>
      <c r="D55" s="18" t="s">
        <v>260</v>
      </c>
      <c r="E55" s="6"/>
      <c r="F55" s="6" t="s">
        <v>2365</v>
      </c>
      <c r="G55" s="6" t="s">
        <v>189</v>
      </c>
      <c r="H55" s="6"/>
      <c r="I55" s="6" t="s">
        <v>44</v>
      </c>
      <c r="J55" s="7">
        <v>70.189999999999998</v>
      </c>
      <c r="K55" s="7">
        <v>772600</v>
      </c>
      <c r="L55" s="7">
        <v>1722.25</v>
      </c>
      <c r="M55" s="8">
        <v>5.7000000000000005E-07</v>
      </c>
      <c r="N55" s="8">
        <v>0.027199999999999998</v>
      </c>
      <c r="O55" s="8">
        <v>0.0011000000000000001</v>
      </c>
      <c r="P55" s="52"/>
    </row>
    <row r="56" spans="1:16" ht="12.75">
      <c r="A56" s="52"/>
      <c r="B56" s="6" t="s">
        <v>2537</v>
      </c>
      <c r="C56" s="17">
        <v>707771606</v>
      </c>
      <c r="D56" s="18" t="s">
        <v>254</v>
      </c>
      <c r="E56" s="6"/>
      <c r="F56" s="6" t="s">
        <v>2365</v>
      </c>
      <c r="G56" s="6" t="s">
        <v>189</v>
      </c>
      <c r="H56" s="6"/>
      <c r="I56" s="6" t="s">
        <v>100</v>
      </c>
      <c r="J56" s="7">
        <v>1210968.0500000001</v>
      </c>
      <c r="K56" s="7">
        <v>102</v>
      </c>
      <c r="L56" s="7">
        <v>1235.1900000000001</v>
      </c>
      <c r="M56" s="8">
        <v>0</v>
      </c>
      <c r="N56" s="8">
        <v>0.0195</v>
      </c>
      <c r="O56" s="8">
        <v>0.00080000000000000004</v>
      </c>
      <c r="P56" s="52"/>
    </row>
    <row r="57" spans="1:16" ht="12.75">
      <c r="A57" s="52"/>
      <c r="B57" s="6" t="s">
        <v>2538</v>
      </c>
      <c r="C57" s="17" t="s">
        <v>2539</v>
      </c>
      <c r="D57" s="18" t="s">
        <v>254</v>
      </c>
      <c r="E57" s="6"/>
      <c r="F57" s="6" t="s">
        <v>2365</v>
      </c>
      <c r="G57" s="6" t="s">
        <v>189</v>
      </c>
      <c r="H57" s="6"/>
      <c r="I57" s="6" t="s">
        <v>44</v>
      </c>
      <c r="J57" s="7">
        <v>499.72000000000003</v>
      </c>
      <c r="K57" s="7">
        <v>33766</v>
      </c>
      <c r="L57" s="7">
        <v>535.89999999999998</v>
      </c>
      <c r="M57" s="8">
        <v>0</v>
      </c>
      <c r="N57" s="8">
        <v>0.0085000000000000006</v>
      </c>
      <c r="O57" s="8">
        <v>0.00029999999999999997</v>
      </c>
      <c r="P57" s="52"/>
    </row>
    <row r="58" spans="1:16" ht="12.75">
      <c r="A58" s="52"/>
      <c r="B58" s="6" t="s">
        <v>2540</v>
      </c>
      <c r="C58" s="17" t="s">
        <v>2540</v>
      </c>
      <c r="D58" s="18" t="s">
        <v>254</v>
      </c>
      <c r="E58" s="6"/>
      <c r="F58" s="6" t="s">
        <v>2365</v>
      </c>
      <c r="G58" s="6" t="s">
        <v>189</v>
      </c>
      <c r="H58" s="6"/>
      <c r="I58" s="6" t="s">
        <v>100</v>
      </c>
      <c r="J58" s="7">
        <v>35.700000000000003</v>
      </c>
      <c r="K58" s="7">
        <v>1248500</v>
      </c>
      <c r="L58" s="7">
        <v>445.74000000000001</v>
      </c>
      <c r="M58" s="8">
        <v>0</v>
      </c>
      <c r="N58" s="8">
        <v>0.0070000000000000001</v>
      </c>
      <c r="O58" s="8">
        <v>0.00029999999999999997</v>
      </c>
      <c r="P58" s="52"/>
    </row>
    <row r="59" spans="1:16" ht="12.75">
      <c r="A59" s="52"/>
      <c r="B59" s="6" t="s">
        <v>2541</v>
      </c>
      <c r="C59" s="17" t="s">
        <v>2542</v>
      </c>
      <c r="D59" s="18" t="s">
        <v>254</v>
      </c>
      <c r="E59" s="6"/>
      <c r="F59" s="6" t="s">
        <v>2365</v>
      </c>
      <c r="G59" s="6" t="s">
        <v>189</v>
      </c>
      <c r="H59" s="6"/>
      <c r="I59" s="6" t="s">
        <v>44</v>
      </c>
      <c r="J59" s="7">
        <v>1.45</v>
      </c>
      <c r="K59" s="7">
        <v>2209673</v>
      </c>
      <c r="L59" s="7">
        <v>102.09999999999999</v>
      </c>
      <c r="M59" s="8">
        <v>0</v>
      </c>
      <c r="N59" s="8">
        <v>0.0016000000000000001</v>
      </c>
      <c r="O59" s="8">
        <v>0.00010000000000000001</v>
      </c>
      <c r="P59" s="52"/>
    </row>
    <row r="60" spans="1:16" ht="12.75">
      <c r="A60" s="52"/>
      <c r="B60" s="6" t="s">
        <v>2543</v>
      </c>
      <c r="C60" s="17" t="s">
        <v>2544</v>
      </c>
      <c r="D60" s="18" t="s">
        <v>254</v>
      </c>
      <c r="E60" s="6"/>
      <c r="F60" s="6" t="s">
        <v>2365</v>
      </c>
      <c r="G60" s="6" t="s">
        <v>189</v>
      </c>
      <c r="H60" s="6"/>
      <c r="I60" s="6" t="s">
        <v>45</v>
      </c>
      <c r="J60" s="7">
        <v>293.43000000000001</v>
      </c>
      <c r="K60" s="7">
        <v>2193000</v>
      </c>
      <c r="L60" s="7">
        <v>167.75999999999999</v>
      </c>
      <c r="M60" s="8">
        <v>0.00069999999999999999</v>
      </c>
      <c r="N60" s="8">
        <v>0.0025999999999999999</v>
      </c>
      <c r="O60" s="8">
        <v>0.00010000000000000001</v>
      </c>
      <c r="P60" s="52"/>
    </row>
    <row r="61" spans="1:16" ht="12.75">
      <c r="A61" s="52"/>
      <c r="B61" s="6" t="s">
        <v>2545</v>
      </c>
      <c r="C61" s="17" t="s">
        <v>2546</v>
      </c>
      <c r="D61" s="18" t="s">
        <v>939</v>
      </c>
      <c r="E61" s="6"/>
      <c r="F61" s="6" t="s">
        <v>2365</v>
      </c>
      <c r="G61" s="6" t="s">
        <v>189</v>
      </c>
      <c r="H61" s="6"/>
      <c r="I61" s="6" t="s">
        <v>45</v>
      </c>
      <c r="J61" s="7">
        <v>501.14999999999998</v>
      </c>
      <c r="K61" s="7">
        <v>3059600</v>
      </c>
      <c r="L61" s="7">
        <v>399.73000000000002</v>
      </c>
      <c r="M61" s="8">
        <v>0.0051000000000000004</v>
      </c>
      <c r="N61" s="8">
        <v>0.0063</v>
      </c>
      <c r="O61" s="8">
        <v>0.00020000000000000001</v>
      </c>
      <c r="P61" s="52"/>
    </row>
    <row r="62" spans="1:16" ht="12.75">
      <c r="A62" s="52"/>
      <c r="B62" s="6" t="s">
        <v>2547</v>
      </c>
      <c r="C62" s="17" t="s">
        <v>2539</v>
      </c>
      <c r="D62" s="18" t="s">
        <v>254</v>
      </c>
      <c r="E62" s="6"/>
      <c r="F62" s="6" t="s">
        <v>2365</v>
      </c>
      <c r="G62" s="6" t="s">
        <v>189</v>
      </c>
      <c r="H62" s="6"/>
      <c r="I62" s="6" t="s">
        <v>44</v>
      </c>
      <c r="J62" s="7">
        <v>670.63999999999999</v>
      </c>
      <c r="K62" s="7">
        <v>33766</v>
      </c>
      <c r="L62" s="7">
        <v>719.20000000000005</v>
      </c>
      <c r="M62" s="8">
        <v>0.00029999999999999997</v>
      </c>
      <c r="N62" s="8">
        <v>0.0114</v>
      </c>
      <c r="O62" s="8">
        <v>0.00040000000000000002</v>
      </c>
      <c r="P62" s="52"/>
    </row>
    <row r="63" spans="1:16" ht="12.75">
      <c r="A63" s="52"/>
      <c r="B63" s="6" t="s">
        <v>2548</v>
      </c>
      <c r="C63" s="17" t="s">
        <v>2549</v>
      </c>
      <c r="D63" s="18" t="s">
        <v>254</v>
      </c>
      <c r="E63" s="6"/>
      <c r="F63" s="6" t="s">
        <v>2365</v>
      </c>
      <c r="G63" s="6" t="s">
        <v>189</v>
      </c>
      <c r="H63" s="6"/>
      <c r="I63" s="6" t="s">
        <v>44</v>
      </c>
      <c r="J63" s="7">
        <v>0.40000000000000002</v>
      </c>
      <c r="K63" s="7">
        <v>13069839</v>
      </c>
      <c r="L63" s="7">
        <v>166.41</v>
      </c>
      <c r="M63" s="8">
        <v>0</v>
      </c>
      <c r="N63" s="8">
        <v>0.0025999999999999999</v>
      </c>
      <c r="O63" s="8">
        <v>0.00010000000000000001</v>
      </c>
      <c r="P63" s="52"/>
    </row>
    <row r="64" spans="1:16" ht="12.75">
      <c r="A64" s="52"/>
      <c r="B64" s="6" t="s">
        <v>2550</v>
      </c>
      <c r="C64" s="17" t="s">
        <v>2551</v>
      </c>
      <c r="D64" s="18" t="s">
        <v>254</v>
      </c>
      <c r="E64" s="6"/>
      <c r="F64" s="6" t="s">
        <v>2365</v>
      </c>
      <c r="G64" s="6" t="s">
        <v>189</v>
      </c>
      <c r="H64" s="6"/>
      <c r="I64" s="6" t="s">
        <v>44</v>
      </c>
      <c r="J64" s="7">
        <v>183.44999999999999</v>
      </c>
      <c r="K64" s="7">
        <v>1003848</v>
      </c>
      <c r="L64" s="7">
        <v>5848.8100000000004</v>
      </c>
      <c r="M64" s="8">
        <v>2.8000000000000002E-07</v>
      </c>
      <c r="N64" s="8">
        <v>0.092299999999999993</v>
      </c>
      <c r="O64" s="8">
        <v>0.0035999999999999999</v>
      </c>
      <c r="P64" s="52"/>
    </row>
    <row r="65" spans="1:16" ht="12.75">
      <c r="A65" s="52"/>
      <c r="B65" s="6" t="s">
        <v>2552</v>
      </c>
      <c r="C65" s="17" t="s">
        <v>2553</v>
      </c>
      <c r="D65" s="18" t="s">
        <v>254</v>
      </c>
      <c r="E65" s="6"/>
      <c r="F65" s="6" t="s">
        <v>2365</v>
      </c>
      <c r="G65" s="6" t="s">
        <v>189</v>
      </c>
      <c r="H65" s="6"/>
      <c r="I65" s="6" t="s">
        <v>44</v>
      </c>
      <c r="J65" s="7">
        <v>770.65999999999997</v>
      </c>
      <c r="K65" s="7">
        <v>23032</v>
      </c>
      <c r="L65" s="7">
        <v>563.74000000000001</v>
      </c>
      <c r="M65" s="8">
        <v>2E-08</v>
      </c>
      <c r="N65" s="8">
        <v>0.0088999999999999999</v>
      </c>
      <c r="O65" s="8">
        <v>0.00029999999999999997</v>
      </c>
      <c r="P65" s="52"/>
    </row>
    <row r="66" spans="1:16" ht="12.75">
      <c r="A66" s="52"/>
      <c r="B66" s="13" t="s">
        <v>2386</v>
      </c>
      <c r="C66" s="14"/>
      <c r="D66" s="21"/>
      <c r="E66" s="13"/>
      <c r="F66" s="13"/>
      <c r="G66" s="13"/>
      <c r="H66" s="13"/>
      <c r="I66" s="13"/>
      <c r="J66" s="15">
        <v>126877.32000000001</v>
      </c>
      <c r="L66" s="15">
        <v>1500.3399999999999</v>
      </c>
      <c r="N66" s="16">
        <v>0.023699999999999999</v>
      </c>
      <c r="O66" s="16">
        <v>0.00089999999999999998</v>
      </c>
      <c r="P66" s="52"/>
    </row>
    <row r="67" spans="1:16" ht="12.75">
      <c r="A67" s="52"/>
      <c r="B67" s="6" t="s">
        <v>2554</v>
      </c>
      <c r="C67" s="17" t="s">
        <v>2555</v>
      </c>
      <c r="D67" s="18" t="s">
        <v>254</v>
      </c>
      <c r="E67" s="6"/>
      <c r="F67" s="6" t="s">
        <v>254</v>
      </c>
      <c r="G67" s="6" t="s">
        <v>189</v>
      </c>
      <c r="H67" s="6" t="s">
        <v>286</v>
      </c>
      <c r="I67" s="6" t="s">
        <v>44</v>
      </c>
      <c r="J67" s="7">
        <v>822.80999999999995</v>
      </c>
      <c r="K67" s="7">
        <v>15786</v>
      </c>
      <c r="L67" s="7">
        <v>412.52999999999997</v>
      </c>
      <c r="M67" s="8">
        <v>2.0999999999999998E-06</v>
      </c>
      <c r="N67" s="8">
        <v>0.0064999999999999997</v>
      </c>
      <c r="O67" s="8">
        <v>0.00029999999999999997</v>
      </c>
      <c r="P67" s="52"/>
    </row>
    <row r="68" spans="1:16" ht="12.75">
      <c r="A68" s="52"/>
      <c r="B68" s="6" t="s">
        <v>2556</v>
      </c>
      <c r="C68" s="17">
        <v>701003634</v>
      </c>
      <c r="D68" s="18" t="s">
        <v>260</v>
      </c>
      <c r="E68" s="6"/>
      <c r="F68" s="6" t="s">
        <v>254</v>
      </c>
      <c r="G68" s="6" t="s">
        <v>189</v>
      </c>
      <c r="H68" s="6"/>
      <c r="I68" s="6" t="s">
        <v>44</v>
      </c>
      <c r="J68" s="7">
        <v>34765.949999999997</v>
      </c>
      <c r="K68" s="7">
        <v>126</v>
      </c>
      <c r="L68" s="7">
        <v>139.13</v>
      </c>
      <c r="M68" s="8">
        <v>3.4770000000000001E-05</v>
      </c>
      <c r="N68" s="8">
        <v>0.0022000000000000001</v>
      </c>
      <c r="O68" s="8">
        <v>0.00010000000000000001</v>
      </c>
      <c r="P68" s="52"/>
    </row>
    <row r="69" spans="1:16" ht="12.75">
      <c r="A69" s="52"/>
      <c r="B69" s="6" t="s">
        <v>2557</v>
      </c>
      <c r="C69" s="17" t="s">
        <v>2558</v>
      </c>
      <c r="D69" s="18" t="s">
        <v>1162</v>
      </c>
      <c r="E69" s="6"/>
      <c r="F69" s="6" t="s">
        <v>254</v>
      </c>
      <c r="G69" s="6" t="s">
        <v>189</v>
      </c>
      <c r="H69" s="6"/>
      <c r="I69" s="6" t="s">
        <v>47</v>
      </c>
      <c r="J69" s="7">
        <v>101.37000000000001</v>
      </c>
      <c r="K69" s="7">
        <v>27600</v>
      </c>
      <c r="L69" s="7">
        <v>96.090000000000003</v>
      </c>
      <c r="M69" s="8">
        <v>0.051900000000000002</v>
      </c>
      <c r="N69" s="8">
        <v>0.0015</v>
      </c>
      <c r="O69" s="8">
        <v>0.00010000000000000001</v>
      </c>
      <c r="P69" s="52"/>
    </row>
    <row r="70" spans="1:16" ht="12.75">
      <c r="A70" s="52"/>
      <c r="B70" s="6" t="s">
        <v>2559</v>
      </c>
      <c r="C70" s="17" t="s">
        <v>2560</v>
      </c>
      <c r="D70" s="18" t="s">
        <v>271</v>
      </c>
      <c r="E70" s="6"/>
      <c r="F70" s="6" t="s">
        <v>254</v>
      </c>
      <c r="G70" s="6" t="s">
        <v>189</v>
      </c>
      <c r="H70" s="6"/>
      <c r="I70" s="6" t="s">
        <v>100</v>
      </c>
      <c r="J70" s="7">
        <v>91187.190000000002</v>
      </c>
      <c r="K70" s="7">
        <v>935</v>
      </c>
      <c r="L70" s="7">
        <v>852.60000000000002</v>
      </c>
      <c r="M70" s="8">
        <v>0.00089999999999999998</v>
      </c>
      <c r="N70" s="8">
        <v>0.0135</v>
      </c>
      <c r="O70" s="8">
        <v>0.00050000000000000001</v>
      </c>
      <c r="P70" s="52"/>
    </row>
    <row r="71" spans="1:16" ht="12.75">
      <c r="A71" s="52"/>
      <c r="B71" s="6" t="s">
        <v>191</v>
      </c>
      <c r="P71" s="52"/>
    </row>
    <row r="72" spans="2:15" ht="12.75">
      <c r="B72" s="52" t="s">
        <v>4688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2:9" ht="12.75">
      <c r="B73" s="6"/>
      <c r="C73" s="17"/>
      <c r="D73" s="18"/>
      <c r="E73" s="6"/>
      <c r="F73" s="6"/>
      <c r="G73" s="6"/>
      <c r="H73" s="6"/>
      <c r="I73" s="6"/>
    </row>
    <row r="74" spans="2:2" ht="12.75">
      <c r="B74" s="5" t="s">
        <v>4701</v>
      </c>
    </row>
    <row r="75" spans="2:2" ht="12.75">
      <c r="B75" s="5" t="s">
        <v>4697</v>
      </c>
    </row>
    <row r="76" spans="2:2" ht="12.75">
      <c r="B76" s="5" t="s">
        <v>4698</v>
      </c>
    </row>
    <row r="77" spans="2:2" ht="12.75">
      <c r="B77" s="5" t="s">
        <v>4699</v>
      </c>
    </row>
    <row r="78" spans="2:2" ht="12.75">
      <c r="B78" t="s">
        <v>4700</v>
      </c>
    </row>
  </sheetData>
  <mergeCells count="4">
    <mergeCell ref="B6:O6"/>
    <mergeCell ref="A7:A71"/>
    <mergeCell ref="B72:O72"/>
    <mergeCell ref="P7:P71"/>
  </mergeCells>
  <pageMargins left="0.75" right="0.75" top="1" bottom="1" header="0.5" footer="0.5"/>
  <pageSetup orientation="portrait" paperSize="9"/>
  <drawing r:id="rId2"/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6f74e750-5b71-4e0c-be8e-8d82f2d575bf}">
  <sheetPr codeName="גיליון9"/>
  <dimension ref="A1:M69"/>
  <sheetViews>
    <sheetView rightToLeft="1" workbookViewId="0" topLeftCell="A1">
      <selection pane="topLeft" activeCell="B65" sqref="B65:B69"/>
    </sheetView>
  </sheetViews>
  <sheetFormatPr defaultColWidth="9.14428571428571" defaultRowHeight="12.75"/>
  <cols>
    <col min="2" max="2" width="33.7142857142857" customWidth="1"/>
    <col min="3" max="3" width="28.7142857142857" customWidth="1"/>
    <col min="4" max="4" width="12.7142857142857" customWidth="1"/>
    <col min="5" max="5" width="36.7142857142857" customWidth="1"/>
    <col min="6" max="6" width="15.7142857142857" customWidth="1"/>
    <col min="7" max="7" width="16.7142857142857" customWidth="1"/>
    <col min="8" max="8" width="12.5714285714286" customWidth="1"/>
    <col min="9" max="9" width="20" customWidth="1"/>
    <col min="10" max="10" width="27" customWidth="1"/>
    <col min="11" max="11" width="30.1428571428571" customWidth="1"/>
    <col min="12" max="12" width="27.1428571428571" customWidth="1"/>
  </cols>
  <sheetData>
    <row r="1" spans="2:3" ht="15.75">
      <c r="B1" s="1" t="s">
        <v>0</v>
      </c>
      <c r="C1" s="1" t="s">
        <v>1</v>
      </c>
    </row>
    <row r="2" spans="2:3" ht="15.75">
      <c r="B2" s="1" t="s">
        <v>2</v>
      </c>
      <c r="C2" s="1" t="s">
        <v>3</v>
      </c>
    </row>
    <row r="3" spans="2:3" ht="15.75">
      <c r="B3" s="1" t="s">
        <v>4</v>
      </c>
      <c r="C3" s="1" t="s">
        <v>5</v>
      </c>
    </row>
    <row r="4" spans="2:3" ht="15.75">
      <c r="B4" s="1" t="s">
        <v>6</v>
      </c>
      <c r="C4" s="1" t="s">
        <v>7</v>
      </c>
    </row>
    <row r="5" spans="2:3" ht="15.75">
      <c r="B5" s="1"/>
      <c r="C5" s="1"/>
    </row>
    <row r="6" spans="2:12" ht="12.75">
      <c r="B6" s="52" t="s">
        <v>4685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3" ht="15.75">
      <c r="A7" s="52" t="s">
        <v>4686</v>
      </c>
      <c r="B7" s="2" t="s">
        <v>192</v>
      </c>
      <c r="M7" s="52" t="s">
        <v>4687</v>
      </c>
    </row>
    <row r="8" spans="1:13" ht="15.75">
      <c r="A8" s="52"/>
      <c r="B8" s="2" t="s">
        <v>2561</v>
      </c>
      <c r="M8" s="52"/>
    </row>
    <row r="9" spans="1:13" ht="13.5" thickBot="1">
      <c r="A9" s="52"/>
      <c r="B9" s="4" t="s">
        <v>88</v>
      </c>
      <c r="C9" s="4" t="s">
        <v>89</v>
      </c>
      <c r="D9" s="4" t="s">
        <v>194</v>
      </c>
      <c r="E9" s="4" t="s">
        <v>293</v>
      </c>
      <c r="F9" s="4" t="s">
        <v>93</v>
      </c>
      <c r="G9" s="4" t="s">
        <v>4714</v>
      </c>
      <c r="H9" s="4" t="s">
        <v>4709</v>
      </c>
      <c r="I9" s="4" t="s">
        <v>4704</v>
      </c>
      <c r="J9" s="4" t="s">
        <v>4711</v>
      </c>
      <c r="K9" s="4" t="s">
        <v>4712</v>
      </c>
      <c r="L9" s="4" t="s">
        <v>4713</v>
      </c>
      <c r="M9" s="52"/>
    </row>
    <row r="10" spans="1:13" ht="13.5" thickTop="1">
      <c r="A10" s="52"/>
      <c r="B10" s="3" t="s">
        <v>2562</v>
      </c>
      <c r="C10" s="12"/>
      <c r="D10" s="20"/>
      <c r="E10" s="3"/>
      <c r="F10" s="3"/>
      <c r="G10" s="9">
        <v>12393105.810000001</v>
      </c>
      <c r="I10" s="9">
        <v>678.47000000000003</v>
      </c>
      <c r="K10" s="10">
        <v>1</v>
      </c>
      <c r="L10" s="10">
        <v>0.00040000000000000002</v>
      </c>
      <c r="M10" s="52"/>
    </row>
    <row r="11" spans="1:13" ht="12.75">
      <c r="A11" s="52"/>
      <c r="B11" s="3" t="s">
        <v>2563</v>
      </c>
      <c r="C11" s="12"/>
      <c r="D11" s="20"/>
      <c r="E11" s="3"/>
      <c r="F11" s="3"/>
      <c r="G11" s="9">
        <v>233386.22</v>
      </c>
      <c r="I11" s="9">
        <v>546.70000000000005</v>
      </c>
      <c r="K11" s="10">
        <v>0.80579999999999996</v>
      </c>
      <c r="L11" s="10">
        <v>0.00029999999999999997</v>
      </c>
      <c r="M11" s="52"/>
    </row>
    <row r="12" spans="1:13" ht="12.75">
      <c r="A12" s="52"/>
      <c r="B12" s="13" t="s">
        <v>2564</v>
      </c>
      <c r="C12" s="14"/>
      <c r="D12" s="21"/>
      <c r="E12" s="13"/>
      <c r="F12" s="13"/>
      <c r="G12" s="15">
        <v>233386.22</v>
      </c>
      <c r="I12" s="15">
        <v>546.70000000000005</v>
      </c>
      <c r="K12" s="16">
        <v>0.80579999999999996</v>
      </c>
      <c r="L12" s="16">
        <v>0.00029999999999999997</v>
      </c>
      <c r="M12" s="52"/>
    </row>
    <row r="13" spans="1:13" ht="12.75">
      <c r="A13" s="52"/>
      <c r="B13" s="6" t="s">
        <v>2565</v>
      </c>
      <c r="C13" s="17">
        <v>1175314</v>
      </c>
      <c r="D13" s="18" t="s">
        <v>200</v>
      </c>
      <c r="E13" s="6" t="s">
        <v>403</v>
      </c>
      <c r="F13" s="6" t="s">
        <v>100</v>
      </c>
      <c r="G13" s="7">
        <v>4220.1999999999998</v>
      </c>
      <c r="H13" s="7">
        <v>483.69999999999999</v>
      </c>
      <c r="I13" s="7">
        <v>20.41</v>
      </c>
      <c r="J13" s="8">
        <v>0.0018</v>
      </c>
      <c r="K13" s="8">
        <v>0.030099999999999998</v>
      </c>
      <c r="L13" s="8">
        <v>0</v>
      </c>
      <c r="M13" s="52"/>
    </row>
    <row r="14" spans="1:13" ht="12.75">
      <c r="A14" s="52"/>
      <c r="B14" s="6" t="s">
        <v>2566</v>
      </c>
      <c r="C14" s="17">
        <v>1171677</v>
      </c>
      <c r="D14" s="18" t="s">
        <v>200</v>
      </c>
      <c r="E14" s="6" t="s">
        <v>418</v>
      </c>
      <c r="F14" s="6" t="s">
        <v>100</v>
      </c>
      <c r="G14" s="7">
        <v>3876.7399999999998</v>
      </c>
      <c r="H14" s="7">
        <v>149.59999999999999</v>
      </c>
      <c r="I14" s="7">
        <v>5.7999999999999998</v>
      </c>
      <c r="J14" s="8">
        <v>0.0015</v>
      </c>
      <c r="K14" s="8">
        <v>0.0085000000000000006</v>
      </c>
      <c r="L14" s="8">
        <v>0</v>
      </c>
      <c r="M14" s="52"/>
    </row>
    <row r="15" spans="1:13" ht="12.75">
      <c r="A15" s="52"/>
      <c r="B15" s="6" t="s">
        <v>2567</v>
      </c>
      <c r="C15" s="17">
        <v>1180744</v>
      </c>
      <c r="D15" s="18" t="s">
        <v>200</v>
      </c>
      <c r="E15" s="6" t="s">
        <v>1361</v>
      </c>
      <c r="F15" s="6" t="s">
        <v>100</v>
      </c>
      <c r="G15" s="7">
        <v>4194.29</v>
      </c>
      <c r="H15" s="7">
        <v>44.299999999999997</v>
      </c>
      <c r="I15" s="7">
        <v>1.8600000000000001</v>
      </c>
      <c r="J15" s="8">
        <v>0.0015</v>
      </c>
      <c r="K15" s="8">
        <v>0.0027000000000000001</v>
      </c>
      <c r="L15" s="8">
        <v>0</v>
      </c>
      <c r="M15" s="52"/>
    </row>
    <row r="16" spans="1:13" ht="12.75">
      <c r="A16" s="52"/>
      <c r="B16" s="6" t="s">
        <v>2568</v>
      </c>
      <c r="C16" s="17">
        <v>707732228</v>
      </c>
      <c r="D16" s="18" t="s">
        <v>200</v>
      </c>
      <c r="E16" s="6" t="s">
        <v>1361</v>
      </c>
      <c r="F16" s="6" t="s">
        <v>100</v>
      </c>
      <c r="G16" s="7">
        <v>4823.5</v>
      </c>
      <c r="H16" s="7">
        <v>2</v>
      </c>
      <c r="I16" s="7">
        <v>0.10000000000000001</v>
      </c>
      <c r="J16" s="8">
        <v>0.0014</v>
      </c>
      <c r="K16" s="8">
        <v>0.00010000000000000001</v>
      </c>
      <c r="L16" s="8">
        <v>0</v>
      </c>
      <c r="M16" s="52"/>
    </row>
    <row r="17" spans="1:13" ht="12.75">
      <c r="A17" s="52"/>
      <c r="B17" s="6" t="s">
        <v>2569</v>
      </c>
      <c r="C17" s="17">
        <v>707732236</v>
      </c>
      <c r="D17" s="18" t="s">
        <v>200</v>
      </c>
      <c r="E17" s="6" t="s">
        <v>1361</v>
      </c>
      <c r="F17" s="6" t="s">
        <v>100</v>
      </c>
      <c r="G17" s="7">
        <v>4823.5900000000001</v>
      </c>
      <c r="H17" s="7">
        <v>44.210000000000001</v>
      </c>
      <c r="I17" s="7">
        <v>2.1299999999999999</v>
      </c>
      <c r="J17" s="8">
        <v>0.0014</v>
      </c>
      <c r="K17" s="8">
        <v>0.0030999999999999999</v>
      </c>
      <c r="L17" s="8">
        <v>0</v>
      </c>
      <c r="M17" s="52"/>
    </row>
    <row r="18" spans="1:13" ht="12.75">
      <c r="A18" s="52"/>
      <c r="B18" s="6" t="s">
        <v>2570</v>
      </c>
      <c r="C18" s="17">
        <v>1180546</v>
      </c>
      <c r="D18" s="18" t="s">
        <v>200</v>
      </c>
      <c r="E18" s="6" t="s">
        <v>339</v>
      </c>
      <c r="F18" s="6" t="s">
        <v>100</v>
      </c>
      <c r="G18" s="7">
        <v>2478.2600000000002</v>
      </c>
      <c r="H18" s="7">
        <v>149.40000000000001</v>
      </c>
      <c r="I18" s="7">
        <v>3.7000000000000002</v>
      </c>
      <c r="J18" s="8">
        <v>0.00029999999999999997</v>
      </c>
      <c r="K18" s="8">
        <v>0.0054999999999999997</v>
      </c>
      <c r="L18" s="8">
        <v>0</v>
      </c>
      <c r="M18" s="52"/>
    </row>
    <row r="19" spans="1:13" ht="12.75">
      <c r="A19" s="52"/>
      <c r="B19" s="6" t="s">
        <v>2571</v>
      </c>
      <c r="C19" s="17">
        <v>1183276</v>
      </c>
      <c r="D19" s="18" t="s">
        <v>200</v>
      </c>
      <c r="E19" s="6" t="s">
        <v>1592</v>
      </c>
      <c r="F19" s="6" t="s">
        <v>100</v>
      </c>
      <c r="G19" s="7">
        <v>530.67999999999995</v>
      </c>
      <c r="H19" s="7">
        <v>549.5</v>
      </c>
      <c r="I19" s="7">
        <v>2.9199999999999999</v>
      </c>
      <c r="J19" s="8">
        <v>0.00080000000000000004</v>
      </c>
      <c r="K19" s="8">
        <v>0.0043</v>
      </c>
      <c r="L19" s="8">
        <v>0</v>
      </c>
      <c r="M19" s="52"/>
    </row>
    <row r="20" spans="1:13" ht="12.75">
      <c r="A20" s="52"/>
      <c r="B20" s="6" t="s">
        <v>2572</v>
      </c>
      <c r="C20" s="17">
        <v>1169903</v>
      </c>
      <c r="D20" s="18" t="s">
        <v>200</v>
      </c>
      <c r="E20" s="6" t="s">
        <v>1373</v>
      </c>
      <c r="F20" s="6" t="s">
        <v>100</v>
      </c>
      <c r="G20" s="7">
        <v>499.31</v>
      </c>
      <c r="H20" s="7">
        <v>18.800000000000001</v>
      </c>
      <c r="I20" s="7">
        <v>0.089999999999999997</v>
      </c>
      <c r="J20" s="8">
        <v>0.00010000000000000001</v>
      </c>
      <c r="K20" s="8">
        <v>0.00010000000000000001</v>
      </c>
      <c r="L20" s="8">
        <v>0</v>
      </c>
      <c r="M20" s="52"/>
    </row>
    <row r="21" spans="1:13" ht="12.75">
      <c r="A21" s="52"/>
      <c r="B21" s="6" t="s">
        <v>2573</v>
      </c>
      <c r="C21" s="17">
        <v>1171024</v>
      </c>
      <c r="D21" s="18" t="s">
        <v>200</v>
      </c>
      <c r="E21" s="6" t="s">
        <v>339</v>
      </c>
      <c r="F21" s="6" t="s">
        <v>100</v>
      </c>
      <c r="G21" s="7">
        <v>2151.1300000000001</v>
      </c>
      <c r="H21" s="7">
        <v>10660</v>
      </c>
      <c r="I21" s="7">
        <v>229.31</v>
      </c>
      <c r="J21" s="8">
        <v>0.0016000000000000001</v>
      </c>
      <c r="K21" s="8">
        <v>0.33800000000000002</v>
      </c>
      <c r="L21" s="8">
        <v>0.00010000000000000001</v>
      </c>
      <c r="M21" s="52"/>
    </row>
    <row r="22" spans="1:13" ht="12.75">
      <c r="A22" s="52"/>
      <c r="B22" s="6" t="s">
        <v>2574</v>
      </c>
      <c r="C22" s="17">
        <v>1175579</v>
      </c>
      <c r="D22" s="18" t="s">
        <v>200</v>
      </c>
      <c r="E22" s="6" t="s">
        <v>1507</v>
      </c>
      <c r="F22" s="6" t="s">
        <v>100</v>
      </c>
      <c r="G22" s="7">
        <v>44662.949999999997</v>
      </c>
      <c r="H22" s="7">
        <v>26.399999999999999</v>
      </c>
      <c r="I22" s="7">
        <v>11.789999999999999</v>
      </c>
      <c r="J22" s="8">
        <v>0.0044999999999999997</v>
      </c>
      <c r="K22" s="8">
        <v>0.017399999999999999</v>
      </c>
      <c r="L22" s="8">
        <v>0</v>
      </c>
      <c r="M22" s="52"/>
    </row>
    <row r="23" spans="1:13" ht="12.75">
      <c r="A23" s="52"/>
      <c r="B23" s="6" t="s">
        <v>2575</v>
      </c>
      <c r="C23" s="17">
        <v>1175587</v>
      </c>
      <c r="D23" s="18" t="s">
        <v>200</v>
      </c>
      <c r="E23" s="6" t="s">
        <v>1507</v>
      </c>
      <c r="F23" s="6" t="s">
        <v>100</v>
      </c>
      <c r="G23" s="7">
        <v>44662.949999999997</v>
      </c>
      <c r="H23" s="7">
        <v>112.7</v>
      </c>
      <c r="I23" s="7">
        <v>50.340000000000003</v>
      </c>
      <c r="J23" s="8">
        <v>0.0044999999999999997</v>
      </c>
      <c r="K23" s="8">
        <v>0.074200000000000002</v>
      </c>
      <c r="L23" s="8">
        <v>0</v>
      </c>
      <c r="M23" s="52"/>
    </row>
    <row r="24" spans="1:13" ht="12.75">
      <c r="A24" s="52"/>
      <c r="B24" s="6" t="s">
        <v>2576</v>
      </c>
      <c r="C24" s="17">
        <v>1172113</v>
      </c>
      <c r="D24" s="18" t="s">
        <v>200</v>
      </c>
      <c r="E24" s="6" t="s">
        <v>834</v>
      </c>
      <c r="F24" s="6" t="s">
        <v>100</v>
      </c>
      <c r="G24" s="7">
        <v>339.88</v>
      </c>
      <c r="H24" s="7">
        <v>120</v>
      </c>
      <c r="I24" s="7">
        <v>0.40999999999999998</v>
      </c>
      <c r="J24" s="8">
        <v>0.00040000000000000002</v>
      </c>
      <c r="K24" s="8">
        <v>0.00059999999999999995</v>
      </c>
      <c r="L24" s="8">
        <v>0</v>
      </c>
      <c r="M24" s="52"/>
    </row>
    <row r="25" spans="1:13" ht="12.75">
      <c r="A25" s="52"/>
      <c r="B25" s="6" t="s">
        <v>2577</v>
      </c>
      <c r="C25" s="17">
        <v>1172121</v>
      </c>
      <c r="D25" s="18" t="s">
        <v>200</v>
      </c>
      <c r="E25" s="6" t="s">
        <v>834</v>
      </c>
      <c r="F25" s="6" t="s">
        <v>100</v>
      </c>
      <c r="G25" s="7">
        <v>339.88999999999999</v>
      </c>
      <c r="H25" s="7">
        <v>98.700000000000003</v>
      </c>
      <c r="I25" s="7">
        <v>0.34000000000000002</v>
      </c>
      <c r="J25" s="8">
        <v>0.00040000000000000002</v>
      </c>
      <c r="K25" s="8">
        <v>0.00050000000000000001</v>
      </c>
      <c r="L25" s="8">
        <v>0</v>
      </c>
      <c r="M25" s="52"/>
    </row>
    <row r="26" spans="1:13" ht="12.75">
      <c r="A26" s="52"/>
      <c r="B26" s="6" t="s">
        <v>2578</v>
      </c>
      <c r="C26" s="17">
        <v>1170620</v>
      </c>
      <c r="D26" s="18" t="s">
        <v>200</v>
      </c>
      <c r="E26" s="6" t="s">
        <v>326</v>
      </c>
      <c r="F26" s="6" t="s">
        <v>100</v>
      </c>
      <c r="G26" s="7">
        <v>4778.9300000000003</v>
      </c>
      <c r="H26" s="7">
        <v>64.700000000000003</v>
      </c>
      <c r="I26" s="7">
        <v>3.0899999999999999</v>
      </c>
      <c r="J26" s="8">
        <v>0.00089999999999999998</v>
      </c>
      <c r="K26" s="8">
        <v>0.0045999999999999999</v>
      </c>
      <c r="L26" s="8">
        <v>0</v>
      </c>
      <c r="M26" s="52"/>
    </row>
    <row r="27" spans="1:13" ht="12.75">
      <c r="A27" s="52"/>
      <c r="B27" s="6" t="s">
        <v>2579</v>
      </c>
      <c r="C27" s="17">
        <v>1174101</v>
      </c>
      <c r="D27" s="18" t="s">
        <v>200</v>
      </c>
      <c r="E27" s="6" t="s">
        <v>834</v>
      </c>
      <c r="F27" s="6" t="s">
        <v>100</v>
      </c>
      <c r="G27" s="7">
        <v>5173.3100000000004</v>
      </c>
      <c r="H27" s="7">
        <v>699</v>
      </c>
      <c r="I27" s="7">
        <v>36.159999999999997</v>
      </c>
      <c r="J27" s="8">
        <v>0.0020999999999999999</v>
      </c>
      <c r="K27" s="8">
        <v>0.0533</v>
      </c>
      <c r="L27" s="8">
        <v>0</v>
      </c>
      <c r="M27" s="52"/>
    </row>
    <row r="28" spans="1:13" ht="12.75">
      <c r="A28" s="52"/>
      <c r="B28" s="6" t="s">
        <v>2580</v>
      </c>
      <c r="C28" s="17">
        <v>1168673</v>
      </c>
      <c r="D28" s="18" t="s">
        <v>200</v>
      </c>
      <c r="E28" s="6" t="s">
        <v>1551</v>
      </c>
      <c r="F28" s="6" t="s">
        <v>100</v>
      </c>
      <c r="G28" s="7">
        <v>12504.5</v>
      </c>
      <c r="H28" s="7">
        <v>27.100000000000001</v>
      </c>
      <c r="I28" s="7">
        <v>3.3900000000000001</v>
      </c>
      <c r="J28" s="8">
        <v>0.00069999999999999999</v>
      </c>
      <c r="K28" s="8">
        <v>0.0050000000000000001</v>
      </c>
      <c r="L28" s="8">
        <v>0</v>
      </c>
      <c r="M28" s="52"/>
    </row>
    <row r="29" spans="1:13" ht="12.75">
      <c r="A29" s="52"/>
      <c r="B29" s="6" t="s">
        <v>2581</v>
      </c>
      <c r="C29" s="17">
        <v>1181544</v>
      </c>
      <c r="D29" s="18" t="s">
        <v>200</v>
      </c>
      <c r="E29" s="6" t="s">
        <v>1551</v>
      </c>
      <c r="F29" s="6" t="s">
        <v>100</v>
      </c>
      <c r="G29" s="7">
        <v>15359.58</v>
      </c>
      <c r="H29" s="7">
        <v>9.5</v>
      </c>
      <c r="I29" s="7">
        <v>1.46</v>
      </c>
      <c r="J29" s="8">
        <v>0.00069999999999999999</v>
      </c>
      <c r="K29" s="8">
        <v>0.0022000000000000001</v>
      </c>
      <c r="L29" s="8">
        <v>0</v>
      </c>
      <c r="M29" s="52"/>
    </row>
    <row r="30" spans="1:13" ht="12.75">
      <c r="A30" s="52"/>
      <c r="B30" s="6" t="s">
        <v>2582</v>
      </c>
      <c r="C30" s="17">
        <v>1171966</v>
      </c>
      <c r="D30" s="18" t="s">
        <v>200</v>
      </c>
      <c r="E30" s="6" t="s">
        <v>1551</v>
      </c>
      <c r="F30" s="6" t="s">
        <v>100</v>
      </c>
      <c r="G30" s="7">
        <v>3327.8400000000001</v>
      </c>
      <c r="H30" s="7">
        <v>198.69999999999999</v>
      </c>
      <c r="I30" s="7">
        <v>6.6100000000000003</v>
      </c>
      <c r="J30" s="8">
        <v>0.0019</v>
      </c>
      <c r="K30" s="8">
        <v>0.0097000000000000003</v>
      </c>
      <c r="L30" s="8">
        <v>0</v>
      </c>
      <c r="M30" s="52"/>
    </row>
    <row r="31" spans="1:13" ht="12.75">
      <c r="A31" s="52"/>
      <c r="B31" s="6" t="s">
        <v>2583</v>
      </c>
      <c r="C31" s="17">
        <v>1178508</v>
      </c>
      <c r="D31" s="18" t="s">
        <v>200</v>
      </c>
      <c r="E31" s="6" t="s">
        <v>1507</v>
      </c>
      <c r="F31" s="6" t="s">
        <v>100</v>
      </c>
      <c r="G31" s="7">
        <v>7345.8100000000004</v>
      </c>
      <c r="H31" s="7">
        <v>59</v>
      </c>
      <c r="I31" s="7">
        <v>4.3300000000000001</v>
      </c>
      <c r="J31" s="8">
        <v>0.0014</v>
      </c>
      <c r="K31" s="8">
        <v>0.0064000000000000003</v>
      </c>
      <c r="L31" s="8">
        <v>0</v>
      </c>
      <c r="M31" s="52"/>
    </row>
    <row r="32" spans="1:13" ht="12.75">
      <c r="A32" s="52"/>
      <c r="B32" s="6" t="s">
        <v>2584</v>
      </c>
      <c r="C32" s="17">
        <v>1170224</v>
      </c>
      <c r="D32" s="18" t="s">
        <v>200</v>
      </c>
      <c r="E32" s="6" t="s">
        <v>423</v>
      </c>
      <c r="F32" s="6" t="s">
        <v>100</v>
      </c>
      <c r="G32" s="7">
        <v>18104.57</v>
      </c>
      <c r="H32" s="7">
        <v>431.60000000000002</v>
      </c>
      <c r="I32" s="7">
        <v>78.140000000000001</v>
      </c>
      <c r="J32" s="8">
        <v>0.0014</v>
      </c>
      <c r="K32" s="8">
        <v>0.1152</v>
      </c>
      <c r="L32" s="8">
        <v>0</v>
      </c>
      <c r="M32" s="52"/>
    </row>
    <row r="33" spans="1:13" ht="12.75">
      <c r="A33" s="52"/>
      <c r="B33" s="6" t="s">
        <v>2585</v>
      </c>
      <c r="C33" s="17">
        <v>1185321</v>
      </c>
      <c r="D33" s="18" t="s">
        <v>200</v>
      </c>
      <c r="E33" s="6" t="s">
        <v>1592</v>
      </c>
      <c r="F33" s="6" t="s">
        <v>100</v>
      </c>
      <c r="G33" s="7">
        <v>43422.709999999999</v>
      </c>
      <c r="H33" s="7">
        <v>97.299999999999997</v>
      </c>
      <c r="I33" s="7">
        <v>42.25</v>
      </c>
      <c r="J33" s="8">
        <v>0.0016000000000000001</v>
      </c>
      <c r="K33" s="8">
        <v>0.062300000000000001</v>
      </c>
      <c r="L33" s="8">
        <v>0</v>
      </c>
      <c r="M33" s="52"/>
    </row>
    <row r="34" spans="1:13" ht="12.75">
      <c r="A34" s="52"/>
      <c r="B34" s="6" t="s">
        <v>2586</v>
      </c>
      <c r="C34" s="17">
        <v>1173152</v>
      </c>
      <c r="D34" s="18" t="s">
        <v>200</v>
      </c>
      <c r="E34" s="6" t="s">
        <v>834</v>
      </c>
      <c r="F34" s="6" t="s">
        <v>100</v>
      </c>
      <c r="G34" s="7">
        <v>603.70000000000005</v>
      </c>
      <c r="H34" s="7">
        <v>222</v>
      </c>
      <c r="I34" s="7">
        <v>1.3400000000000001</v>
      </c>
      <c r="J34" s="8">
        <v>0.00080000000000000004</v>
      </c>
      <c r="K34" s="8">
        <v>0.002</v>
      </c>
      <c r="L34" s="8">
        <v>0</v>
      </c>
      <c r="M34" s="52"/>
    </row>
    <row r="35" spans="1:13" ht="12.75">
      <c r="A35" s="52"/>
      <c r="B35" s="6" t="s">
        <v>2587</v>
      </c>
      <c r="C35" s="17">
        <v>1182278</v>
      </c>
      <c r="D35" s="18" t="s">
        <v>200</v>
      </c>
      <c r="E35" s="6" t="s">
        <v>834</v>
      </c>
      <c r="F35" s="6" t="s">
        <v>100</v>
      </c>
      <c r="G35" s="7">
        <v>3236.4499999999998</v>
      </c>
      <c r="H35" s="7">
        <v>800</v>
      </c>
      <c r="I35" s="7">
        <v>25.890000000000001</v>
      </c>
      <c r="J35" s="8">
        <v>0.0018</v>
      </c>
      <c r="K35" s="8">
        <v>0.038199999999999998</v>
      </c>
      <c r="L35" s="8">
        <v>0</v>
      </c>
      <c r="M35" s="52"/>
    </row>
    <row r="36" spans="1:13" ht="12.75">
      <c r="A36" s="52"/>
      <c r="B36" s="6" t="s">
        <v>2588</v>
      </c>
      <c r="C36" s="17">
        <v>1171537</v>
      </c>
      <c r="D36" s="18" t="s">
        <v>200</v>
      </c>
      <c r="E36" s="6" t="s">
        <v>403</v>
      </c>
      <c r="F36" s="6" t="s">
        <v>100</v>
      </c>
      <c r="G36" s="7">
        <v>1925.4200000000001</v>
      </c>
      <c r="H36" s="7">
        <v>770.70000000000005</v>
      </c>
      <c r="I36" s="7">
        <v>14.84</v>
      </c>
      <c r="J36" s="8">
        <v>0.0016000000000000001</v>
      </c>
      <c r="K36" s="8">
        <v>0.021899999999999999</v>
      </c>
      <c r="L36" s="8">
        <v>0</v>
      </c>
      <c r="M36" s="52"/>
    </row>
    <row r="37" spans="1:13" ht="12.75">
      <c r="A37" s="52"/>
      <c r="B37" s="3" t="s">
        <v>299</v>
      </c>
      <c r="C37" s="12"/>
      <c r="D37" s="20"/>
      <c r="E37" s="3"/>
      <c r="F37" s="3"/>
      <c r="G37" s="9">
        <v>12159719.6</v>
      </c>
      <c r="I37" s="9">
        <v>131.77000000000001</v>
      </c>
      <c r="K37" s="10">
        <v>0.19420000000000001</v>
      </c>
      <c r="L37" s="10">
        <v>0.00010000000000000001</v>
      </c>
      <c r="M37" s="52"/>
    </row>
    <row r="38" spans="1:13" ht="12.75">
      <c r="A38" s="52"/>
      <c r="B38" s="13" t="s">
        <v>2589</v>
      </c>
      <c r="C38" s="14"/>
      <c r="D38" s="21"/>
      <c r="E38" s="13"/>
      <c r="F38" s="13"/>
      <c r="G38" s="15">
        <v>12159719.6</v>
      </c>
      <c r="I38" s="15">
        <v>131.77000000000001</v>
      </c>
      <c r="K38" s="16">
        <v>0.19420000000000001</v>
      </c>
      <c r="L38" s="16">
        <v>0.00010000000000000001</v>
      </c>
      <c r="M38" s="52"/>
    </row>
    <row r="39" spans="1:13" ht="12.75">
      <c r="A39" s="52"/>
      <c r="B39" s="6" t="s">
        <v>2590</v>
      </c>
      <c r="C39" s="17">
        <v>70109037</v>
      </c>
      <c r="D39" s="18" t="s">
        <v>260</v>
      </c>
      <c r="E39" s="6" t="s">
        <v>930</v>
      </c>
      <c r="F39" s="6" t="s">
        <v>44</v>
      </c>
      <c r="G39" s="7">
        <v>531070.68999999994</v>
      </c>
      <c r="H39" s="7">
        <v>0.57999999999999996</v>
      </c>
      <c r="I39" s="7">
        <v>3.0800000000000001</v>
      </c>
      <c r="J39" s="8">
        <v>0</v>
      </c>
      <c r="K39" s="8">
        <v>0.0044999999999999997</v>
      </c>
      <c r="L39" s="8">
        <v>0</v>
      </c>
      <c r="M39" s="52"/>
    </row>
    <row r="40" spans="1:13" ht="12.75">
      <c r="A40" s="52"/>
      <c r="B40" s="6" t="s">
        <v>2591</v>
      </c>
      <c r="C40" s="17">
        <v>73528994</v>
      </c>
      <c r="D40" s="18" t="s">
        <v>260</v>
      </c>
      <c r="E40" s="6" t="s">
        <v>1004</v>
      </c>
      <c r="F40" s="6" t="s">
        <v>44</v>
      </c>
      <c r="G40" s="7">
        <v>2832744.7400000002</v>
      </c>
      <c r="H40" s="7">
        <v>1.8999999999999999</v>
      </c>
      <c r="I40" s="7">
        <v>53.82</v>
      </c>
      <c r="J40" s="8">
        <v>0</v>
      </c>
      <c r="K40" s="8">
        <v>0.079299999999999995</v>
      </c>
      <c r="L40" s="8">
        <v>0</v>
      </c>
      <c r="M40" s="52"/>
    </row>
    <row r="41" spans="1:13" ht="12.75">
      <c r="A41" s="52"/>
      <c r="B41" s="6" t="s">
        <v>2592</v>
      </c>
      <c r="C41" s="17">
        <v>70101989</v>
      </c>
      <c r="D41" s="18" t="s">
        <v>260</v>
      </c>
      <c r="E41" s="6" t="s">
        <v>930</v>
      </c>
      <c r="F41" s="6" t="s">
        <v>44</v>
      </c>
      <c r="G41" s="7">
        <v>1875825</v>
      </c>
      <c r="H41" s="7">
        <v>0.20000000000000001</v>
      </c>
      <c r="I41" s="7">
        <v>3.75</v>
      </c>
      <c r="J41" s="8">
        <v>0</v>
      </c>
      <c r="K41" s="8">
        <v>0.0054999999999999997</v>
      </c>
      <c r="L41" s="8">
        <v>0</v>
      </c>
      <c r="M41" s="52"/>
    </row>
    <row r="42" spans="1:13" ht="12.75">
      <c r="A42" s="52"/>
      <c r="B42" s="6" t="s">
        <v>2593</v>
      </c>
      <c r="C42" s="17">
        <v>70107444</v>
      </c>
      <c r="D42" s="18" t="s">
        <v>260</v>
      </c>
      <c r="E42" s="6" t="s">
        <v>866</v>
      </c>
      <c r="F42" s="6" t="s">
        <v>44</v>
      </c>
      <c r="G42" s="7">
        <v>13273.02</v>
      </c>
      <c r="H42" s="7">
        <v>0.63</v>
      </c>
      <c r="I42" s="7">
        <v>0.080000000000000002</v>
      </c>
      <c r="J42" s="8">
        <v>0</v>
      </c>
      <c r="K42" s="8">
        <v>0.00010000000000000001</v>
      </c>
      <c r="L42" s="8">
        <v>0</v>
      </c>
      <c r="M42" s="52"/>
    </row>
    <row r="43" spans="1:13" ht="12.75">
      <c r="A43" s="52"/>
      <c r="B43" s="6" t="s">
        <v>2594</v>
      </c>
      <c r="C43" s="17">
        <v>70109038</v>
      </c>
      <c r="D43" s="18" t="s">
        <v>260</v>
      </c>
      <c r="E43" s="6" t="s">
        <v>930</v>
      </c>
      <c r="F43" s="6" t="s">
        <v>44</v>
      </c>
      <c r="G43" s="7">
        <v>159323.32999999999</v>
      </c>
      <c r="H43" s="7">
        <v>0.59999999999999998</v>
      </c>
      <c r="I43" s="7">
        <v>0.95999999999999996</v>
      </c>
      <c r="J43" s="8">
        <v>0</v>
      </c>
      <c r="K43" s="8">
        <v>0.0014</v>
      </c>
      <c r="L43" s="8">
        <v>0</v>
      </c>
      <c r="M43" s="52"/>
    </row>
    <row r="44" spans="1:13" ht="12.75">
      <c r="A44" s="52"/>
      <c r="B44" s="6" t="s">
        <v>2595</v>
      </c>
      <c r="C44" s="17">
        <v>70108649</v>
      </c>
      <c r="D44" s="18" t="s">
        <v>260</v>
      </c>
      <c r="E44" s="6" t="s">
        <v>922</v>
      </c>
      <c r="F44" s="6" t="s">
        <v>44</v>
      </c>
      <c r="G44" s="7">
        <v>990920</v>
      </c>
      <c r="H44" s="7">
        <v>0.34999999999999998</v>
      </c>
      <c r="I44" s="7">
        <v>3.4700000000000002</v>
      </c>
      <c r="J44" s="8">
        <v>0</v>
      </c>
      <c r="K44" s="8">
        <v>0.0051000000000000004</v>
      </c>
      <c r="L44" s="8">
        <v>0</v>
      </c>
      <c r="M44" s="52"/>
    </row>
    <row r="45" spans="1:13" ht="12.75">
      <c r="A45" s="52"/>
      <c r="B45" s="6" t="s">
        <v>2596</v>
      </c>
      <c r="C45" s="17">
        <v>70106184</v>
      </c>
      <c r="D45" s="18" t="s">
        <v>260</v>
      </c>
      <c r="E45" s="6" t="s">
        <v>869</v>
      </c>
      <c r="F45" s="6" t="s">
        <v>44</v>
      </c>
      <c r="G45" s="7">
        <v>531073.40000000002</v>
      </c>
      <c r="H45" s="7">
        <v>3.9100000000000001</v>
      </c>
      <c r="I45" s="7">
        <v>20.760000000000002</v>
      </c>
      <c r="J45" s="8">
        <v>0</v>
      </c>
      <c r="K45" s="8">
        <v>0.030599999999999999</v>
      </c>
      <c r="L45" s="8">
        <v>0</v>
      </c>
      <c r="M45" s="52"/>
    </row>
    <row r="46" spans="1:13" ht="12.75">
      <c r="A46" s="52"/>
      <c r="B46" s="6" t="s">
        <v>2597</v>
      </c>
      <c r="C46" s="17">
        <v>707772943</v>
      </c>
      <c r="D46" s="18" t="s">
        <v>249</v>
      </c>
      <c r="E46" s="6" t="s">
        <v>895</v>
      </c>
      <c r="F46" s="6" t="s">
        <v>49</v>
      </c>
      <c r="G46" s="7">
        <v>4391.8999999999996</v>
      </c>
      <c r="H46" s="7">
        <v>460.66000000000002</v>
      </c>
      <c r="I46" s="7">
        <v>20.23</v>
      </c>
      <c r="J46" s="8">
        <v>0</v>
      </c>
      <c r="K46" s="8">
        <v>0.0298</v>
      </c>
      <c r="L46" s="8">
        <v>0</v>
      </c>
      <c r="M46" s="52"/>
    </row>
    <row r="47" spans="1:13" ht="12.75">
      <c r="A47" s="52"/>
      <c r="B47" s="6" t="s">
        <v>2598</v>
      </c>
      <c r="C47" s="17">
        <v>70102138</v>
      </c>
      <c r="D47" s="18" t="s">
        <v>260</v>
      </c>
      <c r="E47" s="6" t="s">
        <v>930</v>
      </c>
      <c r="F47" s="6" t="s">
        <v>44</v>
      </c>
      <c r="G47" s="7">
        <v>528889.57999999996</v>
      </c>
      <c r="H47" s="7">
        <v>0.47999999999999998</v>
      </c>
      <c r="I47" s="7">
        <v>2.54</v>
      </c>
      <c r="J47" s="8">
        <v>0</v>
      </c>
      <c r="K47" s="8">
        <v>0.0037000000000000002</v>
      </c>
      <c r="L47" s="8">
        <v>0</v>
      </c>
      <c r="M47" s="52"/>
    </row>
    <row r="48" spans="1:13" ht="12.75">
      <c r="A48" s="52"/>
      <c r="B48" s="6" t="s">
        <v>2599</v>
      </c>
      <c r="C48" s="17">
        <v>70105007</v>
      </c>
      <c r="D48" s="18" t="s">
        <v>260</v>
      </c>
      <c r="E48" s="6" t="s">
        <v>930</v>
      </c>
      <c r="F48" s="6" t="s">
        <v>44</v>
      </c>
      <c r="G48" s="7">
        <v>496155</v>
      </c>
      <c r="H48" s="7">
        <v>0.20000000000000001</v>
      </c>
      <c r="I48" s="7">
        <v>0.98999999999999999</v>
      </c>
      <c r="J48" s="8">
        <v>0</v>
      </c>
      <c r="K48" s="8">
        <v>0.0015</v>
      </c>
      <c r="L48" s="8">
        <v>0</v>
      </c>
      <c r="M48" s="52"/>
    </row>
    <row r="49" spans="1:13" ht="12.75">
      <c r="A49" s="52"/>
      <c r="B49" s="6" t="s">
        <v>2600</v>
      </c>
      <c r="C49" s="17">
        <v>70105013</v>
      </c>
      <c r="D49" s="18" t="s">
        <v>260</v>
      </c>
      <c r="E49" s="6" t="s">
        <v>930</v>
      </c>
      <c r="F49" s="6" t="s">
        <v>44</v>
      </c>
      <c r="G49" s="7">
        <v>84335.160000000003</v>
      </c>
      <c r="H49" s="7">
        <v>1.28</v>
      </c>
      <c r="I49" s="7">
        <v>1.0800000000000001</v>
      </c>
      <c r="J49" s="8">
        <v>0</v>
      </c>
      <c r="K49" s="8">
        <v>0.0016000000000000001</v>
      </c>
      <c r="L49" s="8">
        <v>0</v>
      </c>
      <c r="M49" s="52"/>
    </row>
    <row r="50" spans="1:13" ht="12.75">
      <c r="A50" s="52"/>
      <c r="B50" s="6" t="s">
        <v>2601</v>
      </c>
      <c r="C50" s="17">
        <v>70108966</v>
      </c>
      <c r="D50" s="18" t="s">
        <v>260</v>
      </c>
      <c r="E50" s="6" t="s">
        <v>930</v>
      </c>
      <c r="F50" s="6" t="s">
        <v>44</v>
      </c>
      <c r="G50" s="7">
        <v>987464.70999999996</v>
      </c>
      <c r="H50" s="7">
        <v>0.34000000000000002</v>
      </c>
      <c r="I50" s="7">
        <v>3.3599999999999999</v>
      </c>
      <c r="J50" s="8">
        <v>0</v>
      </c>
      <c r="K50" s="8">
        <v>0.0048999999999999998</v>
      </c>
      <c r="L50" s="8">
        <v>0</v>
      </c>
      <c r="M50" s="52"/>
    </row>
    <row r="51" spans="1:13" ht="12.75">
      <c r="A51" s="52"/>
      <c r="B51" s="6" t="s">
        <v>2602</v>
      </c>
      <c r="C51" s="17">
        <v>70105009</v>
      </c>
      <c r="D51" s="18" t="s">
        <v>260</v>
      </c>
      <c r="E51" s="6" t="s">
        <v>930</v>
      </c>
      <c r="F51" s="6" t="s">
        <v>44</v>
      </c>
      <c r="G51" s="7">
        <v>123969.23</v>
      </c>
      <c r="H51" s="7">
        <v>0.39000000000000001</v>
      </c>
      <c r="I51" s="7">
        <v>0.47999999999999998</v>
      </c>
      <c r="J51" s="8">
        <v>0</v>
      </c>
      <c r="K51" s="8">
        <v>0.00069999999999999999</v>
      </c>
      <c r="L51" s="8">
        <v>0</v>
      </c>
      <c r="M51" s="52"/>
    </row>
    <row r="52" spans="1:13" ht="12.75">
      <c r="A52" s="52"/>
      <c r="B52" s="6" t="s">
        <v>2603</v>
      </c>
      <c r="C52" s="17">
        <v>70754981</v>
      </c>
      <c r="D52" s="18" t="s">
        <v>260</v>
      </c>
      <c r="E52" s="6" t="s">
        <v>930</v>
      </c>
      <c r="F52" s="6" t="s">
        <v>44</v>
      </c>
      <c r="G52" s="7">
        <v>371895.46000000002</v>
      </c>
      <c r="H52" s="7">
        <v>0.44</v>
      </c>
      <c r="I52" s="7">
        <v>1.6399999999999999</v>
      </c>
      <c r="J52" s="8">
        <v>0</v>
      </c>
      <c r="K52" s="8">
        <v>0.0023999999999999998</v>
      </c>
      <c r="L52" s="8">
        <v>0</v>
      </c>
      <c r="M52" s="52"/>
    </row>
    <row r="53" spans="1:13" ht="12.75">
      <c r="A53" s="52"/>
      <c r="B53" s="6" t="s">
        <v>2604</v>
      </c>
      <c r="C53" s="17">
        <v>70898903</v>
      </c>
      <c r="D53" s="18" t="s">
        <v>260</v>
      </c>
      <c r="E53" s="6" t="s">
        <v>930</v>
      </c>
      <c r="F53" s="6" t="s">
        <v>44</v>
      </c>
      <c r="G53" s="7">
        <v>369714.54999999999</v>
      </c>
      <c r="H53" s="7">
        <v>0.55000000000000004</v>
      </c>
      <c r="I53" s="7">
        <v>2.0299999999999998</v>
      </c>
      <c r="J53" s="8">
        <v>0</v>
      </c>
      <c r="K53" s="8">
        <v>0.0030000000000000001</v>
      </c>
      <c r="L53" s="8">
        <v>0</v>
      </c>
      <c r="M53" s="52"/>
    </row>
    <row r="54" spans="1:13" ht="12.75">
      <c r="A54" s="52"/>
      <c r="B54" s="6" t="s">
        <v>2605</v>
      </c>
      <c r="C54" s="17">
        <v>70101704</v>
      </c>
      <c r="D54" s="18" t="s">
        <v>260</v>
      </c>
      <c r="E54" s="6" t="s">
        <v>930</v>
      </c>
      <c r="F54" s="6" t="s">
        <v>44</v>
      </c>
      <c r="G54" s="7">
        <v>142254</v>
      </c>
      <c r="H54" s="7">
        <v>0.5</v>
      </c>
      <c r="I54" s="7">
        <v>0.70999999999999996</v>
      </c>
      <c r="J54" s="8">
        <v>0</v>
      </c>
      <c r="K54" s="8">
        <v>0.001</v>
      </c>
      <c r="L54" s="8">
        <v>0</v>
      </c>
      <c r="M54" s="52"/>
    </row>
    <row r="55" spans="1:13" ht="12.75">
      <c r="A55" s="52"/>
      <c r="B55" s="6" t="s">
        <v>2606</v>
      </c>
      <c r="C55" s="17">
        <v>70123567</v>
      </c>
      <c r="D55" s="18" t="s">
        <v>260</v>
      </c>
      <c r="E55" s="6" t="s">
        <v>930</v>
      </c>
      <c r="F55" s="6" t="s">
        <v>44</v>
      </c>
      <c r="G55" s="7">
        <v>398305.65999999997</v>
      </c>
      <c r="H55" s="7">
        <v>0.53000000000000003</v>
      </c>
      <c r="I55" s="7">
        <v>2.1099999999999999</v>
      </c>
      <c r="J55" s="8">
        <v>0</v>
      </c>
      <c r="K55" s="8">
        <v>0.0030999999999999999</v>
      </c>
      <c r="L55" s="8">
        <v>0</v>
      </c>
      <c r="M55" s="52"/>
    </row>
    <row r="56" spans="1:13" ht="12.75">
      <c r="A56" s="52"/>
      <c r="B56" s="6" t="s">
        <v>2607</v>
      </c>
      <c r="C56" s="17" t="s">
        <v>2608</v>
      </c>
      <c r="D56" s="18" t="s">
        <v>260</v>
      </c>
      <c r="E56" s="6" t="s">
        <v>930</v>
      </c>
      <c r="F56" s="6" t="s">
        <v>44</v>
      </c>
      <c r="G56" s="7">
        <v>99477.369999999995</v>
      </c>
      <c r="H56" s="7">
        <v>1.8999999999999999</v>
      </c>
      <c r="I56" s="7">
        <v>1.8899999999999999</v>
      </c>
      <c r="J56" s="8">
        <v>0</v>
      </c>
      <c r="K56" s="8">
        <v>0.0028</v>
      </c>
      <c r="L56" s="8">
        <v>0</v>
      </c>
      <c r="M56" s="52"/>
    </row>
    <row r="57" spans="1:13" ht="12.75">
      <c r="A57" s="52"/>
      <c r="B57" s="6" t="s">
        <v>2609</v>
      </c>
      <c r="C57" s="17">
        <v>70709423</v>
      </c>
      <c r="D57" s="18" t="s">
        <v>260</v>
      </c>
      <c r="E57" s="6" t="s">
        <v>930</v>
      </c>
      <c r="F57" s="6" t="s">
        <v>44</v>
      </c>
      <c r="G57" s="7">
        <v>140844.44</v>
      </c>
      <c r="H57" s="7">
        <v>0.45000000000000001</v>
      </c>
      <c r="I57" s="7">
        <v>0.63</v>
      </c>
      <c r="J57" s="8">
        <v>0</v>
      </c>
      <c r="K57" s="8">
        <v>0.00089999999999999998</v>
      </c>
      <c r="L57" s="8">
        <v>0</v>
      </c>
      <c r="M57" s="52"/>
    </row>
    <row r="58" spans="1:13" ht="12.75">
      <c r="A58" s="52"/>
      <c r="B58" s="6" t="s">
        <v>2610</v>
      </c>
      <c r="C58" s="17" t="s">
        <v>2610</v>
      </c>
      <c r="D58" s="18" t="s">
        <v>260</v>
      </c>
      <c r="E58" s="6" t="s">
        <v>919</v>
      </c>
      <c r="F58" s="6" t="s">
        <v>44</v>
      </c>
      <c r="G58" s="7">
        <v>1181325.6399999999</v>
      </c>
      <c r="H58" s="7">
        <v>0.39000000000000001</v>
      </c>
      <c r="I58" s="7">
        <v>4.6100000000000003</v>
      </c>
      <c r="J58" s="8">
        <v>0</v>
      </c>
      <c r="K58" s="8">
        <v>0.0067999999999999996</v>
      </c>
      <c r="L58" s="8">
        <v>0</v>
      </c>
      <c r="M58" s="52"/>
    </row>
    <row r="59" spans="1:13" ht="12.75">
      <c r="A59" s="52"/>
      <c r="B59" s="6" t="s">
        <v>2611</v>
      </c>
      <c r="C59" s="17">
        <v>70105848</v>
      </c>
      <c r="D59" s="18" t="s">
        <v>254</v>
      </c>
      <c r="E59" s="6" t="s">
        <v>930</v>
      </c>
      <c r="F59" s="6" t="s">
        <v>44</v>
      </c>
      <c r="G59" s="7">
        <v>695.61000000000001</v>
      </c>
      <c r="H59" s="7">
        <v>100</v>
      </c>
      <c r="I59" s="7">
        <v>2.21</v>
      </c>
      <c r="J59" s="8">
        <v>2.1509999999999999E-05</v>
      </c>
      <c r="K59" s="8">
        <v>0.0033</v>
      </c>
      <c r="L59" s="8">
        <v>0</v>
      </c>
      <c r="M59" s="52"/>
    </row>
    <row r="60" spans="1:13" ht="12.75">
      <c r="A60" s="52"/>
      <c r="B60" s="6" t="s">
        <v>2612</v>
      </c>
      <c r="C60" s="17">
        <v>70405535</v>
      </c>
      <c r="D60" s="18" t="s">
        <v>260</v>
      </c>
      <c r="E60" s="6" t="s">
        <v>930</v>
      </c>
      <c r="F60" s="6" t="s">
        <v>44</v>
      </c>
      <c r="G60" s="7">
        <v>295771.10999999999</v>
      </c>
      <c r="H60" s="7">
        <v>0.45000000000000001</v>
      </c>
      <c r="I60" s="7">
        <v>1.3300000000000001</v>
      </c>
      <c r="J60" s="8">
        <v>0</v>
      </c>
      <c r="K60" s="8">
        <v>0.002</v>
      </c>
      <c r="L60" s="8">
        <v>0</v>
      </c>
      <c r="M60" s="52"/>
    </row>
    <row r="61" spans="1:13" ht="12.75">
      <c r="A61" s="52"/>
      <c r="B61" s="6" t="s">
        <v>191</v>
      </c>
      <c r="M61" s="52"/>
    </row>
    <row r="62" spans="2:12" ht="12.75">
      <c r="B62" s="51" t="s">
        <v>4688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2:6" ht="12.75">
      <c r="B63" s="6"/>
      <c r="C63" s="17"/>
      <c r="D63" s="18"/>
      <c r="E63" s="6"/>
      <c r="F63" s="6"/>
    </row>
    <row r="65" spans="2:2" ht="12.75">
      <c r="B65" s="5" t="s">
        <v>4701</v>
      </c>
    </row>
    <row r="66" spans="2:2" ht="12.75">
      <c r="B66" s="5" t="s">
        <v>4697</v>
      </c>
    </row>
    <row r="67" spans="2:2" ht="12.75">
      <c r="B67" s="5" t="s">
        <v>4698</v>
      </c>
    </row>
    <row r="68" spans="2:2" ht="12.75">
      <c r="B68" s="5" t="s">
        <v>4699</v>
      </c>
    </row>
    <row r="69" spans="2:2" ht="12.75">
      <c r="B69" t="s">
        <v>4700</v>
      </c>
    </row>
  </sheetData>
  <mergeCells count="4">
    <mergeCell ref="B6:L6"/>
    <mergeCell ref="A7:A61"/>
    <mergeCell ref="B62:L62"/>
    <mergeCell ref="M7:M61"/>
  </mergeCells>
  <pageMargins left="0.75" right="0.75" top="1" bottom="1" header="0.5" footer="0.5"/>
  <pageSetup orientation="portrait" paperSize="9"/>
  <drawing r:id="rId2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