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Default Extension="bin" ContentType="application/vnd.openxmlformats-officedocument.spreadsheetml.printerSettings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app\h_account$\דוד דוד\השקעות לא סחירות\דוחות לאוצר קבוצת הפניקס\שנת 2019\צדדים קשורים\דוחות לאתר\"/>
    </mc:Choice>
  </mc:AlternateContent>
  <bookViews>
    <workbookView xWindow="0" yWindow="0" windowWidth="28800" windowHeight="11475" activeTab="5"/>
  </bookViews>
  <sheets>
    <sheet name="נספח 1" sheetId="1" r:id="rId2"/>
    <sheet name="נספח 2" sheetId="2" r:id="rId3"/>
    <sheet name="נספח 3א" sheetId="3" r:id="rId4"/>
    <sheet name="נספח 3ב" sheetId="4" r:id="rId5"/>
    <sheet name="נספח 3ג" sheetId="5" r:id="rId6"/>
    <sheet name="נספח 4" sheetId="6" r:id="rId7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<sst xmlns="http://schemas.openxmlformats.org/spreadsheetml/2006/main" count="458" uniqueCount="210">
  <si>
    <t>עסקאות</t>
  </si>
  <si>
    <t>סה''כ היקף עסקאות
לפי שם צד קשור</t>
  </si>
  <si>
    <t>שיעור מסך
נכסי ההשקעה</t>
  </si>
  <si>
    <t>עסקאות שבוצעו לצורך
השקעה בנכסים
לא סחירים
של צד קשור</t>
  </si>
  <si>
    <t>עסקאות שבוצעו מחוץ
לבורסה, עסקאות
מתואמות ועסקאות
בנכסים אחרים שבוצעו
מול צדדים קשורים</t>
  </si>
  <si>
    <t>רכישת ני''ע בהנפקות
באמצעות צד קשור
(חתם או מי ששווק 
את ההנפקה)</t>
  </si>
  <si>
    <t>אלפי ש''ח</t>
  </si>
  <si>
    <t>אחוזים</t>
  </si>
  <si>
    <t>קניות</t>
  </si>
  <si>
    <t>מכירות (-)</t>
  </si>
  <si>
    <t>נספח 2</t>
  </si>
  <si>
    <t>נספח 3א</t>
  </si>
  <si>
    <t>נספח 3ב</t>
  </si>
  <si>
    <t>נספח 3ג</t>
  </si>
  <si>
    <t>נספח 4</t>
  </si>
  <si>
    <t>דלק קידוחים</t>
  </si>
  <si>
    <t>דלק רכב</t>
  </si>
  <si>
    <t>כהן פיתוח</t>
  </si>
  <si>
    <t>ריט 1</t>
  </si>
  <si>
    <t>סה''כ</t>
  </si>
  <si>
    <t>מספר
נייר ערך</t>
  </si>
  <si>
    <t>דירוג</t>
  </si>
  <si>
    <t>שם
המדרג</t>
  </si>
  <si>
    <t>שיעור
ריבית</t>
  </si>
  <si>
    <t>מח''מ</t>
  </si>
  <si>
    <t>תשואה
לפדיון</t>
  </si>
  <si>
    <t>שיעור
מהערך
הנקוב
המונפק</t>
  </si>
  <si>
    <t>ערך שוק/
שווי הוגן/
שווי בספרים</t>
  </si>
  <si>
    <t>שיעור מסך
נכסי
ההשקעה</t>
  </si>
  <si>
    <t>שנים</t>
  </si>
  <si>
    <t>ניירות ערך סחירים</t>
  </si>
  <si>
    <t>DEVTAM 5.082 12/30/23</t>
  </si>
  <si>
    <t>סה''כ ניירות ערך סחירים</t>
  </si>
  <si>
    <t>דלק קידוחיםאגח א</t>
  </si>
  <si>
    <t>דלק קדוחים יהש</t>
  </si>
  <si>
    <t>A</t>
  </si>
  <si>
    <t>דלק תמלוגים אגח א</t>
  </si>
  <si>
    <t>דלק תמלוגים</t>
  </si>
  <si>
    <t>סה''כ ניירות ערך לא סחירים</t>
  </si>
  <si>
    <t>הפניקס אגח 3</t>
  </si>
  <si>
    <t>פניקס הון אגח ד</t>
  </si>
  <si>
    <t>פניקס הון אגח ו</t>
  </si>
  <si>
    <t>פניקס הון אגח ח</t>
  </si>
  <si>
    <t>כהן פתוח</t>
  </si>
  <si>
    <t>קסם ETF ביטוח מניות והמירים</t>
  </si>
  <si>
    <t>קסם ETF צמודות מדד ממשלתיות 2-5 שנים</t>
  </si>
  <si>
    <t>קסם ETF צמודות מדד ממשלתיות 5-10 שנים</t>
  </si>
  <si>
    <t>קסם ETF שקליות ריבית קבועה ממשלתיות 2-5 שנים</t>
  </si>
  <si>
    <t>קסם ETF שקליות ריבית קבועה ממשלתיות 5+ שנים</t>
  </si>
  <si>
    <t>קסם ETF תל בונד תשו</t>
  </si>
  <si>
    <t>קסם ETF תלבונד 60</t>
  </si>
  <si>
    <t>קסם ETF תלבונד צ יתר</t>
  </si>
  <si>
    <t>קסם ETF תלבונד שקלי</t>
  </si>
  <si>
    <t>קסם iBox $ HY ETF</t>
  </si>
  <si>
    <t>קסם MSCI EM ETF</t>
  </si>
  <si>
    <t>קסם SP500 ETF</t>
  </si>
  <si>
    <t>קסם Stox600 ETF</t>
  </si>
  <si>
    <t>קסם ETF תלבונד גלובל</t>
  </si>
  <si>
    <t>תמר פטרו אגח ב</t>
  </si>
  <si>
    <t>תמר פטרוליום</t>
  </si>
  <si>
    <t>ריט 1 אגח ד</t>
  </si>
  <si>
    <t>ריט 1 אגח ו</t>
  </si>
  <si>
    <t>שווי
עסקאות
הרכישה
באלפי ש''ח</t>
  </si>
  <si>
    <t>שווי
עסקאות
המכירה(-)
באלפי ש''ח</t>
  </si>
  <si>
    <t>א. איגרות חוב קונצרניות סחירות</t>
  </si>
  <si>
    <t>ב. מניות וניירות ערך אחרים</t>
  </si>
  <si>
    <t>תאריך</t>
  </si>
  <si>
    <t>שווי
העסקה
הרכישה/מכירה</t>
  </si>
  <si>
    <t>מעלות</t>
  </si>
  <si>
    <t>AA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</si>
  <si>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</si>
  <si>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</si>
  <si>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</si>
  <si>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</si>
  <si>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</si>
  <si>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</si>
  <si>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BBB</t>
  </si>
  <si>
    <t>מידרוג</t>
  </si>
  <si>
    <t>AA-</t>
  </si>
  <si>
    <t>DELEK &amp; AVNER TAMAR BD 30/12/2020</t>
  </si>
  <si>
    <t>פניקס</t>
  </si>
  <si>
    <t>פניקס הון אגח ט</t>
  </si>
  <si>
    <t>פניקס הון אגח יא</t>
  </si>
  <si>
    <t>מהדרין</t>
  </si>
  <si>
    <t>דלק קב אג יט</t>
  </si>
  <si>
    <t>דלק קב אג לא</t>
  </si>
  <si>
    <t>דלק קב אג לד</t>
  </si>
  <si>
    <t>קב דלק אג יג</t>
  </si>
  <si>
    <t>קב דלק אג יח</t>
  </si>
  <si>
    <t>קב דלק אג כב</t>
  </si>
  <si>
    <t>דלק קבוצה</t>
  </si>
  <si>
    <t>קסם ETF ישראטק Bstar</t>
  </si>
  <si>
    <t>קסם ETF תא צמיחה</t>
  </si>
  <si>
    <t>קסם ETF תלבונד צמוד</t>
  </si>
  <si>
    <t>ריט 1 אגח ה</t>
  </si>
  <si>
    <t>רציו פטרוליום אנרגיה - שותפות מוגבלת</t>
  </si>
  <si>
    <t>רציו פטרול יהש</t>
  </si>
  <si>
    <t>תמר פטרו אגח א</t>
  </si>
  <si>
    <t>סה''כ היקף עסקאות לצורך רכישה או מכירה של ני''ע של כל הצדדים הקשורים</t>
  </si>
  <si>
    <t>סה''כ היקף עסקאות לצורך רכישה או מכירה של ני''ע דלק קידוחים</t>
  </si>
  <si>
    <t>סה''כ היקף עסקאות לצורך רכישה או מכירה של ני''ע דלק רכב</t>
  </si>
  <si>
    <t>סה''כ היקף עסקאות לצורך רכישה או מכירה של ני''ע כהן פיתוח</t>
  </si>
  <si>
    <t>סה''כ היקף עסקאות לצורך רכישה או מכירה של ני''ע מהדרין</t>
  </si>
  <si>
    <t>סה''כ היקף עסקאות לצורך רכישה או מכירה של ני''ע ריט 1</t>
  </si>
  <si>
    <t>סה''כ היקף עסקאות לצורך רכישה או מכירה של ני''ע רציו פטרוליום אנרגיה - שותפות מוגבלת</t>
  </si>
  <si>
    <t>א. ניירות ערך לא סחירים</t>
  </si>
  <si>
    <t>ג. הלוואות</t>
  </si>
  <si>
    <t>דלק קידוחים L3 4.25% A דולר 20.02.21</t>
  </si>
  <si>
    <t>03/04/2019</t>
  </si>
  <si>
    <t>דלק קידוחים L3 4.25% B דולר 20.02.21</t>
  </si>
  <si>
    <t>דלק קידוחים L3 4.25% C דולר 20.02.21</t>
  </si>
  <si>
    <t>12/06/2019</t>
  </si>
  <si>
    <t>22/01/2019</t>
  </si>
  <si>
    <t>23/04/2019</t>
  </si>
  <si>
    <t>28/01/2019</t>
  </si>
  <si>
    <t>28/03/2019</t>
  </si>
  <si>
    <t>29/04/2019</t>
  </si>
  <si>
    <t>29/05/2019</t>
  </si>
  <si>
    <t>דלק קידוחים L3 4.25% D דולר 20.02.21</t>
  </si>
  <si>
    <t>23/07/2019</t>
  </si>
  <si>
    <t>27/06/2019</t>
  </si>
  <si>
    <t>27/10/2019</t>
  </si>
  <si>
    <t>29/08/2019</t>
  </si>
  <si>
    <t>סה''כ היקף עסקאות מול דלק קידוחים</t>
  </si>
  <si>
    <t>לוויתן 4% L3 דולר 20.03.21</t>
  </si>
  <si>
    <t>22/10/2019</t>
  </si>
  <si>
    <t>24/10/2019</t>
  </si>
  <si>
    <t>26/02/2019</t>
  </si>
  <si>
    <t>27/03/2019</t>
  </si>
  <si>
    <t>27/09/2019</t>
  </si>
  <si>
    <t>27/11/2019</t>
  </si>
  <si>
    <t>29/07/2019</t>
  </si>
  <si>
    <t>מספר 
נייר ערך</t>
  </si>
  <si>
    <t>יתרות
השקעות
לסוף התקופה</t>
  </si>
  <si>
    <t>באלפי ₪</t>
  </si>
  <si>
    <t>עסקאות שבוצעו
בבורסה, בבורסת חוץ
או שוק מוסדר
לרכישת או מכירת ני''ע של צד קשור</t>
  </si>
  <si>
    <t>THE PHOENIX ANCHOR LP</t>
  </si>
  <si>
    <t>ב. ניירות ערך לא סחירים</t>
  </si>
  <si>
    <t>(2) מניות וניירות ערך אחרים</t>
  </si>
  <si>
    <t>PHOENIX ANCHOR L.P. USD K</t>
  </si>
  <si>
    <t>א. ניירות ערך סחירים</t>
  </si>
  <si>
    <t>(1) אגרות חוב קונצרניות סחירות</t>
  </si>
  <si>
    <t>(1) אגרות חוב קונצרניות לא סחירות</t>
  </si>
  <si>
    <t>דלק ואבנר(תמר בונד)בע''מ</t>
  </si>
  <si>
    <t>דלק תמלוגים (2012) בע''מ</t>
  </si>
  <si>
    <t>הפניקס אחזקות בע''מ</t>
  </si>
  <si>
    <t>נתיבים אג''ח בע''מ</t>
  </si>
  <si>
    <t>קבוצת דלק בע''מ</t>
  </si>
  <si>
    <t>תמר פטרוליום בע''מ</t>
  </si>
  <si>
    <t>אקסלנס נשואה חיתום (1993) בע''מ</t>
  </si>
  <si>
    <t>סה''כ השקעה ב- THE PHOENIX ANCHOR LP</t>
  </si>
  <si>
    <t>סה''כ השקעה ב- הפניקס אחזקות בע''מ</t>
  </si>
  <si>
    <t>הפניקס גיוסי הון (2009) בע''מ</t>
  </si>
  <si>
    <t>סה''כ השקעה ב- הפניקס גיוסי הון (2009) בע''מ</t>
  </si>
  <si>
    <t>סה''כ השקעה ב-מהדרין</t>
  </si>
  <si>
    <t>נתיבים בע''מ</t>
  </si>
  <si>
    <t>סה''כ השקעה ב-נתיבים אג''ח בע''מ</t>
  </si>
  <si>
    <t>קסם קרנות נאמנות בע''מ</t>
  </si>
  <si>
    <t>קסם ETF כשרה ת''א 125</t>
  </si>
  <si>
    <t>קסם ETF ת''א 125</t>
  </si>
  <si>
    <t>קסם ETF ת''א SME60</t>
  </si>
  <si>
    <t>סה''כ השקעה ב-קסם קרנות נאמנות בע''מ</t>
  </si>
  <si>
    <t>סה''כ השקעה ב- ריט 1</t>
  </si>
  <si>
    <t>סה''כ השקעה בכל הצדדים הקשורים</t>
  </si>
  <si>
    <t>סה''כ היקף עסקאות לצורך רכישה או מכירה של ני''ע דלק ואבנר(תמר בונד)בע''מ</t>
  </si>
  <si>
    <t>סה''כ היקף עסקאות לצורך רכישה או מכירה של ני''ע דלק תמלוגים (2012) בע''מ</t>
  </si>
  <si>
    <t>סה''כ היקף עסקאות לצורך רכישה או מכירה של ני''ע הפניקס אחזקות בע''מ</t>
  </si>
  <si>
    <t>סה''כ היקף עסקאות לצורך רכישה או מכירה של ני''ע הפניקס גיוסי הון (2009) בע''מ</t>
  </si>
  <si>
    <t>סה''כ היקף עסקאות לצורך רכישה או מכירה של ני''ע קבוצת דלק בע''מ</t>
  </si>
  <si>
    <t>קסם ETF ת''א 90</t>
  </si>
  <si>
    <t>קסם ETF ת''א בנקים</t>
  </si>
  <si>
    <t>סה''כ היקף עסקאות לצורך רכישה או מכירה של ני''ע קסם קרנות נאמנות בע''מ</t>
  </si>
  <si>
    <t>סה''כ היקף עסקאות לצורך רכישה או מכירה של ני''ע תמר פטרוליום בע''מ</t>
  </si>
  <si>
    <t>סה''כ הלוואות</t>
  </si>
  <si>
    <t>לוויתן פיתוח 2016 בע''מ</t>
  </si>
  <si>
    <t>סה''כ היקף עסקאות מול לוויתן פיתוח 2016 בע''מ</t>
  </si>
  <si>
    <t>סה''כ רכישות</t>
  </si>
  <si>
    <t>אלוני חץ אגח יא</t>
  </si>
  <si>
    <t>12/08/2019</t>
  </si>
  <si>
    <t>3900487</t>
  </si>
  <si>
    <t>אלוני חץ אגח יב</t>
  </si>
  <si>
    <t>3900495</t>
  </si>
  <si>
    <t>אמות אגח ו</t>
  </si>
  <si>
    <t>30/06/2019</t>
  </si>
  <si>
    <t>1158609</t>
  </si>
  <si>
    <t>אפי נכסים אגח ט</t>
  </si>
  <si>
    <t>13/01/2019</t>
  </si>
  <si>
    <t>1156470</t>
  </si>
  <si>
    <t>אפי נכסים אגח י</t>
  </si>
  <si>
    <t>06/10/2019</t>
  </si>
  <si>
    <t>1160878</t>
  </si>
  <si>
    <t>ביג אגח יג</t>
  </si>
  <si>
    <t>30/07/2019</t>
  </si>
  <si>
    <t>1159516</t>
  </si>
  <si>
    <t>ביג אגח יד</t>
  </si>
  <si>
    <t>03/12/2019</t>
  </si>
  <si>
    <t>1161512</t>
  </si>
  <si>
    <t>מגוריט אג 1</t>
  </si>
  <si>
    <t>14/07/2019</t>
  </si>
  <si>
    <t>1158955</t>
  </si>
  <si>
    <t>מליסרון אגח יד</t>
  </si>
  <si>
    <t>3230232</t>
  </si>
  <si>
    <t>30/10/2019</t>
  </si>
  <si>
    <t>3230273</t>
  </si>
  <si>
    <t>עזריאלי אגח ה</t>
  </si>
  <si>
    <t>1156603</t>
  </si>
  <si>
    <t>19/12/2019</t>
  </si>
  <si>
    <t>עזריאלי אגח ו</t>
  </si>
  <si>
    <t>1156611</t>
  </si>
  <si>
    <t>מליסרון אגח יז 2.25%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</si>
</sst>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5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 tint="0.79998"/>
      </top>
      <bottom style="thin">
        <color theme="4" tint="0.79998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10" fontId="0" fillId="0" borderId="0" xfId="15" applyNumberFormat="1" applyFont="1"/>
    <xf numFmtId="43" fontId="0" fillId="0" borderId="0" xfId="18" applyFont="1"/>
    <xf numFmtId="43" fontId="0" fillId="0" borderId="0" xfId="18" applyNumberFormat="1" applyFont="1"/>
    <xf numFmtId="0" fontId="2" fillId="0" borderId="1" xfId="0" applyFont="1" applyBorder="1" applyAlignment="1">
      <alignment horizontal="right"/>
    </xf>
    <xf numFmtId="10" fontId="2" fillId="0" borderId="0" xfId="15" applyNumberFormat="1" applyFo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10" fontId="0" fillId="0" borderId="0" xfId="15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43" fontId="0" fillId="0" borderId="0" xfId="18" applyFont="1" applyAlignment="1">
      <alignment horizontal="right"/>
    </xf>
    <xf numFmtId="43" fontId="3" fillId="0" borderId="0" xfId="0" applyNumberFormat="1" applyFont="1" applyAlignment="1">
      <alignment horizontal="right"/>
    </xf>
    <xf numFmtId="164" fontId="0" fillId="0" borderId="0" xfId="18" applyNumberFormat="1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2"/>
    </xf>
    <xf numFmtId="0" fontId="2" fillId="0" borderId="0" xfId="0" applyFont="1" applyBorder="1" applyAlignment="1">
      <alignment horizontal="right" indent="3"/>
    </xf>
    <xf numFmtId="0" fontId="2" fillId="0" borderId="0" xfId="0" applyFont="1" applyBorder="1" applyAlignment="1">
      <alignment horizontal="right" indent="4"/>
    </xf>
    <xf numFmtId="0" fontId="0" fillId="0" borderId="0" xfId="0" applyBorder="1" applyAlignment="1">
      <alignment horizontal="right" indent="5"/>
    </xf>
    <xf numFmtId="0" fontId="2" fillId="0" borderId="0" xfId="0" applyFont="1"/>
    <xf numFmtId="10" fontId="0" fillId="0" borderId="0" xfId="15" applyNumberFormat="1" applyFont="1" applyAlignment="1">
      <alignment/>
    </xf>
    <xf numFmtId="0" fontId="0" fillId="0" borderId="1" xfId="0" applyFont="1" applyBorder="1"/>
    <xf numFmtId="43" fontId="0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0" applyNumberFormat="1"/>
    <xf numFmtId="0" fontId="2" fillId="0" borderId="0" xfId="0" applyFont="1" applyBorder="1" applyAlignment="1">
      <alignment/>
    </xf>
    <xf numFmtId="3" fontId="2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0" fillId="0" borderId="0" xfId="18" applyNumberFormat="1" applyFont="1" applyAlignment="1">
      <alignment horizontal="right"/>
    </xf>
    <xf numFmtId="3" fontId="0" fillId="0" borderId="0" xfId="18" applyNumberFormat="1" applyFont="1"/>
    <xf numFmtId="3" fontId="0" fillId="0" borderId="0" xfId="18" applyNumberFormat="1" applyFont="1" applyAlignment="1">
      <alignment horizontal="right"/>
    </xf>
    <xf numFmtId="3" fontId="0" fillId="0" borderId="0" xfId="18" applyNumberFormat="1" applyFont="1"/>
    <xf numFmtId="3" fontId="2" fillId="0" borderId="0" xfId="18" applyNumberFormat="1" applyFont="1"/>
    <xf numFmtId="3" fontId="2" fillId="0" borderId="2" xfId="18" applyNumberFormat="1" applyFont="1" applyBorder="1"/>
    <xf numFmtId="0" fontId="0" fillId="0" borderId="3" xfId="0" applyBorder="1"/>
    <xf numFmtId="0" fontId="2" fillId="0" borderId="2" xfId="0" applyFont="1" applyBorder="1" applyAlignment="1">
      <alignment/>
    </xf>
    <xf numFmtId="3" fontId="2" fillId="0" borderId="4" xfId="0" applyNumberFormat="1" applyFont="1" applyBorder="1"/>
    <xf numFmtId="3" fontId="2" fillId="0" borderId="4" xfId="18" applyNumberFormat="1" applyFont="1" applyBorder="1" applyAlignment="1">
      <alignment horizontal="right"/>
    </xf>
    <xf numFmtId="3" fontId="2" fillId="0" borderId="4" xfId="18" applyNumberFormat="1" applyFont="1" applyBorder="1"/>
    <xf numFmtId="164" fontId="3" fillId="0" borderId="4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right" indent="3" readingOrder="2"/>
    </xf>
    <xf numFmtId="164" fontId="0" fillId="0" borderId="0" xfId="18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0" fontId="2" fillId="0" borderId="0" xfId="15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" fillId="0" borderId="0" xfId="0" applyFont="1"/>
    <xf numFmtId="164" fontId="4" fillId="0" borderId="0" xfId="0" applyNumberFormat="1" applyFont="1" applyAlignment="1">
      <alignment horizontal="right"/>
    </xf>
    <xf numFmtId="10" fontId="4" fillId="0" borderId="0" xfId="15" applyNumberFormat="1" applyFont="1" applyAlignment="1">
      <alignment horizontal="right"/>
    </xf>
    <xf numFmtId="4" fontId="4" fillId="0" borderId="0" xfId="0" applyNumberFormat="1" applyFont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styles" Target="styles.xml" /><Relationship Id="rId4" Type="http://schemas.openxmlformats.org/officeDocument/2006/relationships/worksheet" Target="worksheets/sheet3.xml" /><Relationship Id="rId9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10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1143000</xdr:colOff>
      <xdr:row>4</xdr:row>
      <xdr:rowOff>12700</xdr:rowOff>
    </xdr:to>
    <xdr:sp macro="">
      <xdr:nvSpPr>
        <xdr:cNvPr id="3" name="TextBox 2"/>
        <xdr:cNvSpPr txBox="1"/>
      </xdr:nvSpPr>
      <xdr:spPr>
        <a:xfrm>
          <a:off x="0" y="0"/>
          <a:ext cx="10763250" cy="733425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>
            <a:spcAft>
              <a:spcPts val="600"/>
            </a:spcAft>
          </a:pPr>
          <a:r>
            <a:rPr lang="he-IL" sz="1100" b="1" i="0">
              <a:latin typeface="Ariel"/>
            </a:rPr>
            <a:t>נספח 1 - צדדים קשורים - יתרות ועיסקאות 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לשנה המסתיימת </a:t>
          </a:r>
          <a:r>
            <a:rPr lang="he-IL" sz="1100" b="1" i="0">
              <a:latin typeface="Ariel"/>
            </a:rPr>
            <a:t>ביום 31/12/2019
הפניקס אקסלנס פנסיה וגמל בע"מ
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קרנות השתלמות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127000</xdr:colOff>
      <xdr:row>0</xdr:row>
      <xdr:rowOff>25400</xdr:rowOff>
    </xdr:from>
    <xdr:to>
      <xdr:col>9</xdr:col>
      <xdr:colOff>571500</xdr:colOff>
      <xdr:row>4</xdr:row>
      <xdr:rowOff>38100</xdr:rowOff>
    </xdr:to>
    <xdr:sp macro="">
      <xdr:nvSpPr>
        <xdr:cNvPr id="2" name="TextBox 1"/>
        <xdr:cNvSpPr txBox="1"/>
      </xdr:nvSpPr>
      <xdr:spPr>
        <a:xfrm>
          <a:off x="123825" y="28575"/>
          <a:ext cx="9686925" cy="733425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>
            <a:spcAft>
              <a:spcPts val="600"/>
            </a:spcAft>
          </a:pPr>
          <a:r>
            <a:rPr lang="he-IL" sz="1100" b="1" i="0">
              <a:latin typeface="Ariel"/>
            </a:rPr>
            <a:t>נספח 2 - צדדים קשורים - יתרות השקעה 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לשנה המסתיימת </a:t>
          </a:r>
          <a:r>
            <a:rPr lang="he-IL" sz="1100" b="1" i="0">
              <a:latin typeface="Ariel"/>
            </a:rPr>
            <a:t>ביום 31/12/2019
הפניקס אקסלנס פנסיה וגמל בע"מ
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קרנות השתלמות </a:t>
          </a:r>
          <a:r>
            <a:rPr lang="he-IL" sz="1100" b="1" i="0">
              <a:latin typeface="Arie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</xdr:colOff>
      <xdr:row>0</xdr:row>
      <xdr:rowOff>47625</xdr:rowOff>
    </xdr:from>
    <xdr:to>
      <xdr:col>2</xdr:col>
      <xdr:colOff>914401</xdr:colOff>
      <xdr:row>5</xdr:row>
      <xdr:rowOff>133350</xdr:rowOff>
    </xdr:to>
    <xdr:sp macro="">
      <xdr:nvSpPr>
        <xdr:cNvPr id="3" name="TextBox 2"/>
        <xdr:cNvSpPr txBox="1"/>
      </xdr:nvSpPr>
      <xdr:spPr>
        <a:xfrm>
          <a:off x="0" y="47625"/>
          <a:ext cx="7458075" cy="9906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>
            <a:spcAft>
              <a:spcPts val="600"/>
            </a:spcAft>
          </a:pPr>
          <a:r>
            <a:rPr lang="he-IL" sz="1100" b="1" i="0">
              <a:latin typeface="Ariel"/>
            </a:rPr>
            <a:t>נספח 3א - צדדים קשורים - עיסקאות שבוצעו בבורסה, בבורסת חוץ או שוק מוסדר לרכישת או מכירת ני"ע סחירים</a:t>
          </a:r>
          <a:r>
            <a:rPr lang="he-IL" sz="1100" b="1" i="0" baseline="0">
              <a:latin typeface="Ariel"/>
            </a:rPr>
            <a:t> של צד קשור לשנה המסתיימת ביום 31/12/2019</a:t>
          </a:r>
          <a:r>
            <a:rPr lang="he-IL" sz="1100" b="1" i="0">
              <a:latin typeface="Ariel"/>
            </a:rPr>
            <a:t>
הפניקס אקסלנס פנסיה וגמל בע"מ
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קרנות השתלמות </a:t>
          </a:r>
          <a:endParaRPr lang="he-IL" sz="1100" b="1" i="0">
            <a:latin typeface="Arie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6</xdr:col>
      <xdr:colOff>971550</xdr:colOff>
      <xdr:row>4</xdr:row>
      <xdr:rowOff>123825</xdr:rowOff>
    </xdr:to>
    <xdr:sp macro="">
      <xdr:nvSpPr>
        <xdr:cNvPr id="3" name="TextBox 2"/>
        <xdr:cNvSpPr txBox="1"/>
      </xdr:nvSpPr>
      <xdr:spPr>
        <a:xfrm>
          <a:off x="19050" y="104775"/>
          <a:ext cx="8315325" cy="74295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>
            <a:spcAft>
              <a:spcPts val="600"/>
            </a:spcAft>
          </a:pPr>
          <a:r>
            <a:rPr lang="he-IL" sz="1100" b="1" i="0">
              <a:latin typeface="Ariel"/>
            </a:rPr>
            <a:t>נספח 3ב - צדדים קשורים - עסקאות שבוצעו לצורך השקעה בנכסים לא סחירים של צד קשור </a:t>
          </a:r>
          <a:r>
            <a:rPr lang="he-IL" sz="1100" b="1" i="0" baseline="0">
              <a:latin typeface="Ariel"/>
            </a:rPr>
            <a:t>לשנה המסתיימת ביום 31/12/2019</a:t>
          </a:r>
          <a:r>
            <a:rPr lang="he-IL" sz="1100" b="1" i="0">
              <a:latin typeface="Ariel"/>
            </a:rPr>
            <a:t>
הפניקס אקסלנס פנסיה וגמל בע"מ
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קרנות השתלמות </a:t>
          </a:r>
          <a:r>
            <a:rPr lang="he-IL" sz="1100" b="1" i="0">
              <a:latin typeface="Ariel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6</xdr:col>
      <xdr:colOff>638175</xdr:colOff>
      <xdr:row>5</xdr:row>
      <xdr:rowOff>66675</xdr:rowOff>
    </xdr:to>
    <xdr:sp macro="">
      <xdr:nvSpPr>
        <xdr:cNvPr id="3" name="TextBox 2"/>
        <xdr:cNvSpPr txBox="1"/>
      </xdr:nvSpPr>
      <xdr:spPr>
        <a:xfrm>
          <a:off x="57150" y="19050"/>
          <a:ext cx="6924675" cy="9525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>
            <a:spcAft>
              <a:spcPts val="600"/>
            </a:spcAft>
          </a:pPr>
          <a:r>
            <a:rPr lang="he-IL" sz="1100" b="1" i="0">
              <a:latin typeface="Ariel"/>
            </a:rPr>
            <a:t>נספח 3ג - צדדים קשורים - עסקאות מחוץ</a:t>
          </a:r>
          <a:r>
            <a:rPr lang="he-IL" sz="1100" b="1" i="0" baseline="0">
              <a:latin typeface="Ariel"/>
            </a:rPr>
            <a:t> לבורסה, עסקאות מתואמות בבורסה ועסקאות בנכסים אחרים לא סחירים שבוצעו מול צדדים קשורים לשנה המסתיימת ביום 31/12/2019</a:t>
          </a:r>
          <a:r>
            <a:rPr lang="he-IL" sz="1100" b="1" i="0">
              <a:latin typeface="Ariel"/>
            </a:rPr>
            <a:t>
הפניקס אקסלנס פנסיה וגמל בע"מ
</a:t>
          </a: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קרנות השתלמות </a:t>
          </a:r>
          <a:r>
            <a:rPr lang="he-IL" sz="1100" b="1" i="0">
              <a:latin typeface="Ariel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95250</xdr:rowOff>
    </xdr:from>
    <xdr:to>
      <xdr:col>4</xdr:col>
      <xdr:colOff>904875</xdr:colOff>
      <xdr:row>5</xdr:row>
      <xdr:rowOff>142875</xdr:rowOff>
    </xdr:to>
    <xdr:sp macro="">
      <xdr:nvSpPr>
        <xdr:cNvPr id="3" name="TextBox 2"/>
        <xdr:cNvSpPr txBox="1"/>
      </xdr:nvSpPr>
      <xdr:spPr>
        <a:xfrm>
          <a:off x="28575" y="95250"/>
          <a:ext cx="6010275" cy="952500"/>
        </a:xfrm>
        <a:prstGeom prst="rect"/>
        <a:solidFill>
          <a:schemeClr val="bg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anchor="t"/>
        <a:lstStyle/>
        <a:p>
          <a:pPr algn="ctr" rtl="1">
            <a:spcAft>
              <a:spcPts val="600"/>
            </a:spcAft>
          </a:pPr>
          <a:r>
            <a:rPr lang="he-IL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נספח 4 - רכישת נייר ערך בהנפקות באמצעות חתם קשור או באמצעות צד קשור ששיווק את ההנפקה </a:t>
          </a:r>
          <a:r>
            <a:rPr lang="he-IL" sz="1100" b="1" i="0" baseline="0">
              <a:latin typeface="Ariel"/>
            </a:rPr>
            <a:t>לשנה המסתיימת ביום 31/12/2019</a:t>
          </a:r>
          <a:r>
            <a:rPr lang="he-IL" sz="1100" b="1" i="0">
              <a:latin typeface="Ariel"/>
            </a:rPr>
            <a:t>
הפניקס אקסלנס פנסיה וגמל בע"מ
קרנות השתלמות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7:J30"/>
  <sheetViews>
    <sheetView rightToLeft="1" workbookViewId="0" topLeftCell="A1">
      <selection pane="topLeft" activeCell="A6" sqref="A6"/>
    </sheetView>
  </sheetViews>
  <sheetFormatPr defaultRowHeight="14.25"/>
  <cols>
    <col min="1" max="1" width="40.625" customWidth="1"/>
    <col min="2" max="2" width="11.625" customWidth="1"/>
    <col min="3" max="3" width="9.125" bestFit="1" customWidth="1"/>
    <col min="4" max="4" width="13.5" bestFit="1" customWidth="1"/>
    <col min="5" max="5" width="14.125" bestFit="1" customWidth="1"/>
    <col min="6" max="6" width="9.875" bestFit="1" customWidth="1"/>
    <col min="7" max="9" width="9.125" bestFit="1" customWidth="1"/>
    <col min="10" max="10" width="18.25" customWidth="1"/>
  </cols>
  <sheetData>
    <row r="7" spans="1:10" ht="15">
      <c r="A7" s="1"/>
      <c r="B7" s="1"/>
      <c r="C7" s="1"/>
      <c r="D7" s="65" t="s">
        <v>0</v>
      </c>
      <c r="E7" s="65"/>
      <c r="F7" s="65"/>
      <c r="G7" s="65"/>
      <c r="H7" s="65"/>
      <c r="I7" s="65"/>
      <c r="J7" s="1"/>
    </row>
    <row r="8" spans="1:10" ht="78" customHeight="1">
      <c r="A8" s="2" t="s">
        <v>1</v>
      </c>
      <c r="B8" s="67" t="s">
        <v>133</v>
      </c>
      <c r="C8" s="67" t="s">
        <v>2</v>
      </c>
      <c r="D8" s="66" t="s">
        <v>135</v>
      </c>
      <c r="E8" s="65"/>
      <c r="F8" s="66" t="s">
        <v>3</v>
      </c>
      <c r="G8" s="65"/>
      <c r="H8" s="66" t="s">
        <v>4</v>
      </c>
      <c r="I8" s="65"/>
      <c r="J8" s="67" t="s">
        <v>5</v>
      </c>
    </row>
    <row r="9" spans="1:10" ht="15">
      <c r="A9" s="31"/>
      <c r="B9" s="67"/>
      <c r="C9" s="67"/>
      <c r="D9" s="1" t="s">
        <v>8</v>
      </c>
      <c r="E9" s="1" t="s">
        <v>9</v>
      </c>
      <c r="F9" s="1" t="s">
        <v>8</v>
      </c>
      <c r="G9" s="1" t="s">
        <v>9</v>
      </c>
      <c r="H9" s="1" t="s">
        <v>8</v>
      </c>
      <c r="I9" s="1" t="s">
        <v>9</v>
      </c>
      <c r="J9" s="67"/>
    </row>
    <row r="10" spans="1:10" ht="15">
      <c r="A10" s="1"/>
      <c r="B10" s="49" t="s">
        <v>134</v>
      </c>
      <c r="C10" s="1" t="s">
        <v>7</v>
      </c>
      <c r="D10" s="65" t="s">
        <v>134</v>
      </c>
      <c r="E10" s="65"/>
      <c r="F10" s="65" t="s">
        <v>134</v>
      </c>
      <c r="G10" s="65"/>
      <c r="H10" s="65" t="s">
        <v>134</v>
      </c>
      <c r="I10" s="65"/>
      <c r="J10" s="49" t="s">
        <v>134</v>
      </c>
    </row>
    <row r="11" spans="1:10" ht="15">
      <c r="A11" s="1"/>
      <c r="B11" s="65" t="s">
        <v>10</v>
      </c>
      <c r="C11" s="65"/>
      <c r="D11" s="65" t="s">
        <v>11</v>
      </c>
      <c r="E11" s="65"/>
      <c r="F11" s="65" t="s">
        <v>12</v>
      </c>
      <c r="G11" s="65"/>
      <c r="H11" s="65" t="s">
        <v>13</v>
      </c>
      <c r="I11" s="65"/>
      <c r="J11" s="1" t="s">
        <v>14</v>
      </c>
    </row>
    <row r="12" spans="1:10" ht="15">
      <c r="A12" s="3" t="s">
        <v>136</v>
      </c>
      <c r="B12" s="32">
        <f>IFERROR(INDEX('נספח 2'!I:I,MATCH("סה''כ השקעה ב- "&amp;A12,'נספח 2'!A:A,0)),"")</f>
        <v>3651.5132725039998</v>
      </c>
      <c r="C12" s="64">
        <f>IFERROR(INDEX('נספח 2'!J:J,MATCH("סה''כ השקעה ב- "&amp;A12,'נספח 2'!A:A,0)),"")</f>
        <v>0.00025073390620327073</v>
      </c>
      <c r="D12" s="40" t="str">
        <f>IFERROR(INDEX('נספח 3א'!B:B,MATCH("סה''כ היקף עסקאות לצורך רכישה או מכירה של ני''ע "&amp;A12,'נספח 3א'!A:A,0)),"")</f>
        <v/>
      </c>
      <c r="E12" s="40" t="str">
        <f>IFERROR(INDEX('נספח 3א'!C:C,MATCH("סה''כ היקף עסקאות לצורך רכישה או מכירה של ני''ע "&amp;A12,'נספח 3א'!A:A,0)),"")</f>
        <v/>
      </c>
      <c r="F12" s="40" t="str">
        <f>IFERROR(INDEX('נספח 3ב'!G:G,MATCH("סה''כ היקף עסקאות מול "&amp;A12,'נספח 3ב'!A:A,0)),"")</f>
        <v/>
      </c>
      <c r="G12" s="32"/>
      <c r="H12" s="32"/>
      <c r="I12" s="32"/>
      <c r="J12" s="32"/>
    </row>
    <row r="13" spans="1:10" ht="15">
      <c r="A13" s="3" t="s">
        <v>143</v>
      </c>
      <c r="B13" s="32" t="str">
        <f>IFERROR(INDEX('נספח 2'!I:I,MATCH("סה''כ השקעה ב- "&amp;A13,'נספח 2'!A:A,0)),"")</f>
        <v/>
      </c>
      <c r="C13" s="64" t="str">
        <f>IFERROR(INDEX('נספח 2'!J:J,MATCH("סה''כ השקעה ב- "&amp;A13,'נספח 2'!A:A,0)),"")</f>
        <v/>
      </c>
      <c r="D13" s="40">
        <f>IFERROR(INDEX('נספח 3א'!B:B,MATCH("סה''כ היקף עסקאות לצורך רכישה או מכירה של ני''ע "&amp;A13,'נספח 3א'!A:A,0)),"")</f>
        <v>0</v>
      </c>
      <c r="E13" s="40">
        <f>IFERROR(INDEX('נספח 3א'!C:C,MATCH("סה''כ היקף עסקאות לצורך רכישה או מכירה של ני''ע "&amp;A13,'נספח 3א'!A:A,0)),"")</f>
        <v>-5032.3500557799998</v>
      </c>
      <c r="F13" s="40" t="str">
        <f>IFERROR(INDEX('נספח 3ב'!G:G,MATCH("סה''כ היקף עסקאות מול "&amp;A13,'נספח 3ב'!A:A,0)),"")</f>
        <v/>
      </c>
      <c r="G13" s="32"/>
      <c r="H13" s="32"/>
      <c r="I13" s="32"/>
      <c r="J13" s="32"/>
    </row>
    <row r="14" spans="1:10" ht="15">
      <c r="A14" s="3" t="s">
        <v>15</v>
      </c>
      <c r="B14" s="32" t="str">
        <f>IFERROR(INDEX('נספח 2'!I:I,MATCH("סה''כ השקעה ב- "&amp;A14,'נספח 2'!A:A,0)),"")</f>
        <v/>
      </c>
      <c r="C14" s="64" t="str">
        <f>IFERROR(INDEX('נספח 2'!J:J,MATCH("סה''כ השקעה ב- "&amp;A14,'נספח 2'!A:A,0)),"")</f>
        <v/>
      </c>
      <c r="D14" s="40">
        <f>IFERROR(INDEX('נספח 3א'!B:B,MATCH("סה''כ היקף עסקאות לצורך רכישה או מכירה של ני''ע "&amp;A14,'נספח 3א'!A:A,0)),"")</f>
        <v>8917.3722350899989</v>
      </c>
      <c r="E14" s="40">
        <f>IFERROR(INDEX('נספח 3א'!C:C,MATCH("סה''כ היקף עסקאות לצורך רכישה או מכירה של ני''ע "&amp;A14,'נספח 3א'!A:A,0)),"")</f>
        <v>-5223.3772564000001</v>
      </c>
      <c r="F14" s="40">
        <f>IFERROR(INDEX('נספח 3ב'!G:G,MATCH("סה''כ היקף עסקאות מול "&amp;A14,'נספח 3ב'!A:A,0)),"")</f>
        <v>14969.928090009998</v>
      </c>
      <c r="G14" s="32"/>
      <c r="H14" s="32"/>
      <c r="I14" s="32"/>
      <c r="J14" s="32"/>
    </row>
    <row r="15" spans="1:10" ht="15">
      <c r="A15" s="3" t="s">
        <v>16</v>
      </c>
      <c r="B15" s="32" t="str">
        <f>IFERROR(INDEX('נספח 2'!I:I,MATCH("סה''כ השקעה ב- "&amp;A15,'נספח 2'!A:A,0)),"")</f>
        <v/>
      </c>
      <c r="C15" s="64" t="str">
        <f>IFERROR(INDEX('נספח 2'!J:J,MATCH("סה''כ השקעה ב- "&amp;A15,'נספח 2'!A:A,0)),"")</f>
        <v/>
      </c>
      <c r="D15" s="40">
        <f>IFERROR(INDEX('נספח 3א'!B:B,MATCH("סה''כ היקף עסקאות לצורך רכישה או מכירה של ני''ע "&amp;A15,'נספח 3א'!A:A,0)),"")</f>
        <v>270.44943870000003</v>
      </c>
      <c r="E15" s="40">
        <f>IFERROR(INDEX('נספח 3א'!C:C,MATCH("סה''כ היקף עסקאות לצורך רכישה או מכירה של ני''ע "&amp;A15,'נספח 3א'!A:A,0)),"")</f>
        <v>-93.208511509999994</v>
      </c>
      <c r="F15" s="40" t="str">
        <f>IFERROR(INDEX('נספח 3ב'!G:G,MATCH("סה''כ היקף עסקאות מול "&amp;A15,'נספח 3ב'!A:A,0)),"")</f>
        <v/>
      </c>
      <c r="G15" s="32"/>
      <c r="H15" s="32"/>
      <c r="I15" s="32"/>
      <c r="J15" s="32"/>
    </row>
    <row r="16" spans="1:10" ht="15">
      <c r="A16" s="3" t="s">
        <v>144</v>
      </c>
      <c r="B16" s="32" t="str">
        <f>IFERROR(INDEX('נספח 2'!I:I,MATCH("סה''כ השקעה ב- "&amp;A16,'נספח 2'!A:A,0)),"")</f>
        <v/>
      </c>
      <c r="C16" s="64" t="str">
        <f>IFERROR(INDEX('נספח 2'!J:J,MATCH("סה''כ השקעה ב- "&amp;A16,'נספח 2'!A:A,0)),"")</f>
        <v/>
      </c>
      <c r="D16" s="40">
        <f>IFERROR(INDEX('נספח 3א'!B:B,MATCH("סה''כ היקף עסקאות לצורך רכישה או מכירה של ני''ע "&amp;A16,'נספח 3א'!A:A,0)),"")</f>
        <v>550.76974866</v>
      </c>
      <c r="E16" s="40">
        <f>IFERROR(INDEX('נספח 3א'!C:C,MATCH("סה''כ היקף עסקאות לצורך רכישה או מכירה של ני''ע "&amp;A16,'נספח 3א'!A:A,0)),"")</f>
        <v>-30.67059004</v>
      </c>
      <c r="F16" s="40" t="str">
        <f>IFERROR(INDEX('נספח 3ב'!G:G,MATCH("סה''כ היקף עסקאות מול "&amp;A16,'נספח 3ב'!A:A,0)),"")</f>
        <v/>
      </c>
      <c r="G16" s="32"/>
      <c r="H16" s="32"/>
      <c r="I16" s="32"/>
      <c r="J16" s="32"/>
    </row>
    <row r="17" spans="1:10" ht="15">
      <c r="A17" s="3" t="s">
        <v>145</v>
      </c>
      <c r="B17" s="32">
        <f>IFERROR(INDEX('נספח 2'!I:I,MATCH("סה''כ השקעה ב- "&amp;A17,'נספח 2'!A:A,0)),"")</f>
        <v>1271.842065176</v>
      </c>
      <c r="C17" s="64">
        <f>IFERROR(INDEX('נספח 2'!J:J,MATCH("סה''כ השקעה ב- "&amp;A17,'נספח 2'!A:A,0)),"")</f>
        <v>8.7331992321236745E-05</v>
      </c>
      <c r="D17" s="40">
        <f>IFERROR(INDEX('נספח 3א'!B:B,MATCH("סה''כ היקף עסקאות לצורך רכישה או מכירה של ני''ע "&amp;A17,'נספח 3א'!A:A,0)),"")</f>
        <v>238.55128703</v>
      </c>
      <c r="E17" s="40">
        <f>IFERROR(INDEX('נספח 3א'!C:C,MATCH("סה''כ היקף עסקאות לצורך רכישה או מכירה של ני''ע "&amp;A17,'נספח 3א'!A:A,0)),"")</f>
        <v>-514.07232614999998</v>
      </c>
      <c r="F17" s="40" t="str">
        <f>IFERROR(INDEX('נספח 3ב'!G:G,MATCH("סה''כ היקף עסקאות מול "&amp;A17,'נספח 3ב'!A:A,0)),"")</f>
        <v/>
      </c>
      <c r="G17" s="32"/>
      <c r="H17" s="32"/>
      <c r="I17" s="32"/>
      <c r="J17" s="32"/>
    </row>
    <row r="18" spans="1:10" ht="15">
      <c r="A18" s="3" t="s">
        <v>152</v>
      </c>
      <c r="B18" s="32">
        <f>IFERROR(INDEX('נספח 2'!I:I,MATCH("סה''כ השקעה ב- "&amp;A18,'נספח 2'!A:A,0)),"")</f>
        <v>1591.5801299750001</v>
      </c>
      <c r="C18" s="64">
        <f>IFERROR(INDEX('נספח 2'!J:J,MATCH("סה''כ השקעה ב- "&amp;A18,'נספח 2'!A:A,0)),"")</f>
        <v>0.00010928704710704404</v>
      </c>
      <c r="D18" s="40">
        <f>IFERROR(INDEX('נספח 3א'!B:B,MATCH("סה''כ היקף עסקאות לצורך רכישה או מכירה של ני''ע "&amp;A18,'נספח 3א'!A:A,0)),"")</f>
        <v>1137.4091989600001</v>
      </c>
      <c r="E18" s="40">
        <f>IFERROR(INDEX('נספח 3א'!C:C,MATCH("סה''כ היקף עסקאות לצורך רכישה או מכירה של ני''ע "&amp;A18,'נספח 3א'!A:A,0)),"")</f>
        <v>-402.87599620999998</v>
      </c>
      <c r="F18" s="40" t="str">
        <f>IFERROR(INDEX('נספח 3ב'!G:G,MATCH("סה''כ היקף עסקאות מול "&amp;A18,'נספח 3ב'!A:A,0)),"")</f>
        <v/>
      </c>
      <c r="G18" s="32"/>
      <c r="H18" s="32"/>
      <c r="I18" s="32"/>
      <c r="J18" s="32"/>
    </row>
    <row r="19" spans="1:10" ht="15">
      <c r="A19" s="3" t="s">
        <v>17</v>
      </c>
      <c r="B19" s="32" t="str">
        <f>IFERROR(INDEX('נספח 2'!I:I,MATCH("סה''כ השקעה ב-"&amp;A19,'נספח 2'!A:A,0)),"")</f>
        <v/>
      </c>
      <c r="C19" s="64" t="str">
        <f>IFERROR(INDEX('נספח 2'!J:J,MATCH("סה''כ השקעה ב-"&amp;A19,'נספח 2'!A:A,0)),"")</f>
        <v/>
      </c>
      <c r="D19" s="40">
        <f>IFERROR(INDEX('נספח 3א'!B:B,MATCH("סה''כ היקף עסקאות לצורך רכישה או מכירה של ני''ע "&amp;A19,'נספח 3א'!A:A,0)),"")</f>
        <v>171.94212101999997</v>
      </c>
      <c r="E19" s="40">
        <f>IFERROR(INDEX('נספח 3א'!C:C,MATCH("סה''כ היקף עסקאות לצורך רכישה או מכירה של ני''ע "&amp;A19,'נספח 3א'!A:A,0)),"")</f>
        <v>-41.215568110000007</v>
      </c>
      <c r="F19" s="40" t="str">
        <f>IFERROR(INDEX('נספח 3ב'!G:G,MATCH("סה''כ היקף עסקאות מול "&amp;A19,'נספח 3ב'!A:A,0)),"")</f>
        <v/>
      </c>
      <c r="G19" s="32"/>
      <c r="H19" s="40"/>
      <c r="I19" s="40"/>
      <c r="J19" s="40"/>
    </row>
    <row r="20" spans="1:10" ht="15">
      <c r="A20" s="3" t="s">
        <v>174</v>
      </c>
      <c r="B20" s="32" t="str">
        <f>IFERROR(INDEX('נספח 2'!I:I,MATCH("סה''כ השקעה ב-"&amp;A20,'נספח 2'!A:A,0)),"")</f>
        <v/>
      </c>
      <c r="C20" s="64" t="str">
        <f>IFERROR(INDEX('נספח 2'!J:J,MATCH("סה''כ השקעה ב-"&amp;A20,'נספח 2'!A:A,0)),"")</f>
        <v/>
      </c>
      <c r="D20" s="40" t="str">
        <f>IFERROR(INDEX('נספח 3א'!B:B,MATCH("סה''כ היקף עסקאות לצורך רכישה או מכירה של ני''ע "&amp;A20,'נספח 3א'!A:A,0)),"")</f>
        <v/>
      </c>
      <c r="E20" s="40" t="str">
        <f>IFERROR(INDEX('נספח 3א'!C:C,MATCH("סה''כ היקף עסקאות לצורך רכישה או מכירה של ני''ע "&amp;A20,'נספח 3א'!A:A,0)),"")</f>
        <v/>
      </c>
      <c r="F20" s="40">
        <f>IFERROR(INDEX('נספח 3ב'!G:G,MATCH("סה''כ היקף עסקאות מול "&amp;A20,'נספח 3ב'!A:A,0)),"")</f>
        <v>4081.1294949399999</v>
      </c>
      <c r="G20" s="32"/>
      <c r="H20" s="40"/>
      <c r="I20" s="40"/>
      <c r="J20" s="40"/>
    </row>
    <row r="21" spans="1:10" ht="15">
      <c r="A21" s="3" t="s">
        <v>83</v>
      </c>
      <c r="B21" s="32">
        <f>IFERROR(INDEX('נספח 2'!I:I,MATCH("סה''כ השקעה ב-"&amp;A21,'נספח 2'!A:A,0)),"")</f>
        <v>65.849188498999993</v>
      </c>
      <c r="C21" s="64">
        <f>IFERROR(INDEX('נספח 2'!J:J,MATCH("סה''כ השקעה ב-"&amp;A21,'נספח 2'!A:A,0)),"")</f>
        <v>4.5215840722790837E-06</v>
      </c>
      <c r="D21" s="40">
        <f>IFERROR(INDEX('נספח 3א'!B:B,MATCH("סה''כ היקף עסקאות לצורך רכישה או מכירה של ני''ע "&amp;A21,'נספח 3א'!A:A,0)),"")</f>
        <v>83.47563774000001</v>
      </c>
      <c r="E21" s="40">
        <f>IFERROR(INDEX('נספח 3א'!C:C,MATCH("סה''כ היקף עסקאות לצורך רכישה או מכירה של ני''ע "&amp;A21,'נספח 3א'!A:A,0)),"")</f>
        <v>-81.347690020000002</v>
      </c>
      <c r="F21" s="40" t="str">
        <f>IFERROR(INDEX('נספח 3ב'!G:G,MATCH("סה''כ היקף עסקאות מול "&amp;A21,'נספח 3ב'!A:A,0)),"")</f>
        <v/>
      </c>
      <c r="G21" s="32"/>
      <c r="H21" s="40"/>
      <c r="I21" s="40"/>
      <c r="J21" s="40"/>
    </row>
    <row r="22" spans="1:10" ht="15">
      <c r="A22" s="3" t="s">
        <v>146</v>
      </c>
      <c r="B22" s="32">
        <f>IFERROR(INDEX('נספח 2'!I:I,MATCH("סה''כ השקעה ב-"&amp;A22,'נספח 2'!A:A,0)),"")</f>
        <v>8614.755723147</v>
      </c>
      <c r="C22" s="64">
        <f>IFERROR(INDEX('נספח 2'!J:J,MATCH("סה''כ השקעה ב-"&amp;A22,'נספח 2'!A:A,0)),"")</f>
        <v>0.00059153868334988055</v>
      </c>
      <c r="D22" s="40" t="str">
        <f>IFERROR(INDEX('נספח 3א'!B:B,MATCH("סה''כ היקף עסקאות לצורך רכישה או מכירה של ני''ע "&amp;A22,'נספח 3א'!A:A,0)),"")</f>
        <v/>
      </c>
      <c r="E22" s="40" t="str">
        <f>IFERROR(INDEX('נספח 3א'!C:C,MATCH("סה''כ היקף עסקאות לצורך רכישה או מכירה של ני''ע "&amp;A22,'נספח 3א'!A:A,0)),"")</f>
        <v/>
      </c>
      <c r="F22" s="40" t="str">
        <f>IFERROR(INDEX('נספח 3ב'!G:G,MATCH("סה''כ היקף עסקאות מול "&amp;A22,'נספח 3ב'!A:A,0)),"")</f>
        <v/>
      </c>
      <c r="G22" s="32"/>
      <c r="H22" s="40"/>
      <c r="I22" s="40"/>
      <c r="J22" s="40"/>
    </row>
    <row r="23" spans="1:10" ht="15">
      <c r="A23" s="3" t="s">
        <v>147</v>
      </c>
      <c r="B23" s="32" t="str">
        <f>IFERROR(INDEX('נספח 2'!I:I,MATCH("סה''כ השקעה ב-"&amp;A23,'נספח 2'!A:A,0)),"")</f>
        <v/>
      </c>
      <c r="C23" s="64" t="str">
        <f>IFERROR(INDEX('נספח 2'!J:J,MATCH("סה''כ השקעה ב-"&amp;A23,'נספח 2'!A:A,0)),"")</f>
        <v/>
      </c>
      <c r="D23" s="40">
        <f>IFERROR(INDEX('נספח 3א'!B:B,MATCH("סה''כ היקף עסקאות לצורך רכישה או מכירה של ני''ע "&amp;A23,'נספח 3א'!A:A,0)),"")</f>
        <v>3557.6705843899999</v>
      </c>
      <c r="E23" s="40">
        <f>IFERROR(INDEX('נספח 3א'!C:C,MATCH("סה''כ היקף עסקאות לצורך רכישה או מכירה של ני''ע "&amp;A23,'נספח 3א'!A:A,0)),"")</f>
        <v>-4041.2141909100001</v>
      </c>
      <c r="F23" s="40" t="str">
        <f>IFERROR(INDEX('נספח 3ב'!G:G,MATCH("סה''כ היקף עסקאות מול "&amp;A23,'נספח 3ב'!A:A,0)),"")</f>
        <v/>
      </c>
      <c r="G23" s="32"/>
      <c r="H23" s="40"/>
      <c r="I23" s="40"/>
      <c r="J23" s="40"/>
    </row>
    <row r="24" spans="1:10" ht="15">
      <c r="A24" s="3" t="s">
        <v>157</v>
      </c>
      <c r="B24" s="32">
        <f>IFERROR(INDEX('נספח 2'!I:I,MATCH("סה''כ השקעה ב-"&amp;A24,'נספח 2'!A:A,0)),"")</f>
        <v>152192.08329439699</v>
      </c>
      <c r="C24" s="64">
        <f>IFERROR(INDEX('נספח 2'!J:J,MATCH("סה''כ השקעה ב-"&amp;A24,'נספח 2'!A:A,0)),"")</f>
        <v>0.01045038390657415</v>
      </c>
      <c r="D24" s="40">
        <f>IFERROR(INDEX('נספח 3א'!B:B,MATCH("סה''כ היקף עסקאות לצורך רכישה או מכירה של ני''ע "&amp;A24,'נספח 3א'!A:A,0)),"")</f>
        <v>10213.460188609999</v>
      </c>
      <c r="E24" s="40">
        <f>IFERROR(INDEX('נספח 3א'!C:C,MATCH("סה''כ היקף עסקאות לצורך רכישה או מכירה של ני''ע "&amp;A24,'נספח 3א'!A:A,0)),"")</f>
        <v>-19153.526024400002</v>
      </c>
      <c r="F24" s="40" t="str">
        <f>IFERROR(INDEX('נספח 3ב'!G:G,MATCH("סה''כ היקף עסקאות מול "&amp;A24,'נספח 3ב'!A:A,0)),"")</f>
        <v/>
      </c>
      <c r="G24" s="32"/>
      <c r="H24" s="40"/>
      <c r="I24" s="40"/>
      <c r="J24" s="40"/>
    </row>
    <row r="25" spans="1:10" ht="15">
      <c r="A25" s="3" t="s">
        <v>18</v>
      </c>
      <c r="B25" s="32">
        <f>IFERROR(INDEX('נספח 2'!I:I,MATCH("סה''כ השקעה ב- "&amp;A25,'נספח 2'!A:A,0)),"")</f>
        <v>31393.497116858998</v>
      </c>
      <c r="C25" s="64">
        <f>IFERROR(INDEX('נספח 2'!J:J,MATCH("סה''כ השקעה ב- "&amp;A25,'נספח 2'!A:A,0)),"")</f>
        <v>0.0021556580995509863</v>
      </c>
      <c r="D25" s="40">
        <f>IFERROR(INDEX('נספח 3א'!B:B,MATCH("סה''כ היקף עסקאות לצורך רכישה או מכירה של ני''ע "&amp;A25,'נספח 3א'!A:A,0)),"")</f>
        <v>7498.3421499500009</v>
      </c>
      <c r="E25" s="40">
        <f>IFERROR(INDEX('נספח 3א'!C:C,MATCH("סה''כ היקף עסקאות לצורך רכישה או מכירה של ני''ע "&amp;A25,'נספח 3א'!A:A,0)),"")</f>
        <v>-3322.6237702899998</v>
      </c>
      <c r="F25" s="40" t="str">
        <f>IFERROR(INDEX('נספח 3ב'!G:G,MATCH("סה''כ היקף עסקאות מול "&amp;A25,'נספח 3ב'!A:A,0)),"")</f>
        <v/>
      </c>
      <c r="G25" s="32"/>
      <c r="H25" s="40"/>
      <c r="I25" s="40"/>
      <c r="J25" s="40"/>
    </row>
    <row r="26" spans="1:10" ht="15">
      <c r="A26" s="8" t="s">
        <v>95</v>
      </c>
      <c r="B26" s="32" t="str">
        <f>IFERROR(INDEX('נספח 2'!I:I,MATCH("סה''כ השקעה ב- "&amp;A26,'נספח 2'!A:A,0)),"")</f>
        <v/>
      </c>
      <c r="C26" s="64" t="str">
        <f>IFERROR(INDEX('נספח 2'!J:J,MATCH("סה''כ השקעה ב- "&amp;A26,'נספח 2'!A:A,0)),"")</f>
        <v/>
      </c>
      <c r="D26" s="40">
        <f>IFERROR(INDEX('נספח 3א'!B:B,MATCH("סה''כ היקף עסקאות לצורך רכישה או מכירה של ני''ע "&amp;A26,'נספח 3א'!A:A,0)),"")</f>
        <v>142.00034909999999</v>
      </c>
      <c r="E26" s="40">
        <f>IFERROR(INDEX('נספח 3א'!C:C,MATCH("סה''כ היקף עסקאות לצורך רכישה או מכירה של ני''ע "&amp;A26,'נספח 3א'!A:A,0)),"")</f>
        <v>-61.597276620000002</v>
      </c>
      <c r="F26" s="40" t="str">
        <f>IFERROR(INDEX('נספח 3ב'!G:G,MATCH("סה''כ היקף עסקאות מול "&amp;A26,'נספח 3ב'!A:A,0)),"")</f>
        <v/>
      </c>
      <c r="G26" s="32"/>
      <c r="H26" s="40"/>
      <c r="I26" s="40"/>
      <c r="J26" s="40"/>
    </row>
    <row r="27" spans="1:10" ht="15">
      <c r="A27" s="3" t="s">
        <v>148</v>
      </c>
      <c r="B27" s="32" t="str">
        <f>IFERROR(INDEX('נספח 2'!I:I,MATCH("סה''כ השקעה ב- "&amp;A27,'נספח 2'!A:A,0)),"")</f>
        <v/>
      </c>
      <c r="C27" s="64" t="str">
        <f>IFERROR(INDEX('נספח 2'!J:J,MATCH("סה''כ השקעה ב- "&amp;A27,'נספח 2'!A:A,0)),"")</f>
        <v/>
      </c>
      <c r="D27" s="40">
        <f>IFERROR(INDEX('נספח 3א'!B:B,MATCH("סה''כ היקף עסקאות לצורך רכישה או מכירה של ני''ע "&amp;A27,'נספח 3א'!A:A,0)),"")</f>
        <v>7166.5998384499999</v>
      </c>
      <c r="E27" s="40">
        <f>IFERROR(INDEX('נספח 3א'!C:C,MATCH("סה''כ היקף עסקאות לצורך רכישה או מכירה של ני''ע "&amp;A27,'נספח 3א'!A:A,0)),"")</f>
        <v>-3421.5565720300001</v>
      </c>
      <c r="F27" s="40" t="str">
        <f>IFERROR(INDEX('נספח 3ב'!G:G,MATCH("סה''כ היקף עסקאות מול "&amp;A27,'נספח 3ב'!A:A,0)),"")</f>
        <v/>
      </c>
      <c r="G27" s="32"/>
      <c r="H27" s="40"/>
      <c r="I27" s="40"/>
      <c r="J27" s="40"/>
    </row>
    <row r="28" spans="1:10" ht="15">
      <c r="A28" s="8" t="s">
        <v>149</v>
      </c>
      <c r="B28" s="32"/>
      <c r="C28" s="64"/>
      <c r="D28" s="40"/>
      <c r="E28" s="40"/>
      <c r="F28" s="40"/>
      <c r="G28" s="32"/>
      <c r="H28" s="40"/>
      <c r="I28" s="40"/>
      <c r="J28" s="40">
        <v>66655.519091300011</v>
      </c>
    </row>
    <row r="29" spans="1:10" ht="15">
      <c r="A29" s="3"/>
      <c r="B29" s="4"/>
      <c r="C29" s="5"/>
      <c r="D29" s="6"/>
      <c r="E29" s="6"/>
      <c r="F29" s="6"/>
      <c r="H29" s="7"/>
      <c r="I29" s="7"/>
      <c r="J29" s="7"/>
    </row>
    <row r="30" spans="1:10" ht="18">
      <c r="A30" s="63" t="s">
        <v>19</v>
      </c>
      <c r="B30" s="50">
        <f t="shared" si="0" ref="B30:J30">+SUM(B12:B27)</f>
        <v>198781.12079055701</v>
      </c>
      <c r="C30" s="9">
        <f>+SUM(C12:C27)</f>
        <v>0.013649455219178848</v>
      </c>
      <c r="D30" s="50">
        <f>+SUM(D12:D27)</f>
        <v>39948.042777699993</v>
      </c>
      <c r="E30" s="50">
        <f>+SUM(E12:E27)</f>
        <v>-41419.635828470004</v>
      </c>
      <c r="F30" s="50">
        <f>+SUM(F12:F27)</f>
        <v>19051.057584949998</v>
      </c>
      <c r="G30" s="50">
        <f>+SUM(G12:G27)</f>
        <v>0</v>
      </c>
      <c r="H30" s="50">
        <f>+SUM(H12:H27)</f>
        <v>0</v>
      </c>
      <c r="I30" s="50">
        <f>+SUM(I12:I27)</f>
        <v>0</v>
      </c>
      <c r="J30" s="50">
        <v>66655.519091300011</v>
      </c>
    </row>
  </sheetData>
  <mergeCells count="14">
    <mergeCell ref="J8:J9"/>
    <mergeCell ref="C8:C9"/>
    <mergeCell ref="B8:B9"/>
    <mergeCell ref="B11:C11"/>
    <mergeCell ref="D11:E11"/>
    <mergeCell ref="F11:G11"/>
    <mergeCell ref="H11:I11"/>
    <mergeCell ref="D7:I7"/>
    <mergeCell ref="D8:E8"/>
    <mergeCell ref="F8:G8"/>
    <mergeCell ref="H8:I8"/>
    <mergeCell ref="D10:E10"/>
    <mergeCell ref="F10:G10"/>
    <mergeCell ref="H10:I10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8:J113"/>
  <sheetViews>
    <sheetView rightToLeft="1" workbookViewId="0" topLeftCell="A1">
      <pane ySplit="9" topLeftCell="A100" activePane="bottomLeft" state="frozen"/>
      <selection pane="topLeft" activeCell="A1" sqref="A1:XFD1048576"/>
      <selection pane="bottomLeft" activeCell="A7" sqref="A7"/>
    </sheetView>
  </sheetViews>
  <sheetFormatPr defaultRowHeight="14.25"/>
  <cols>
    <col min="1" max="1" width="43.875" bestFit="1" customWidth="1"/>
    <col min="2" max="2" width="9.875" bestFit="1" customWidth="1"/>
    <col min="9" max="9" width="13.5" bestFit="1" customWidth="1"/>
  </cols>
  <sheetData>
    <row r="8" spans="1:10" ht="60">
      <c r="A8" s="51"/>
      <c r="B8" s="52" t="s">
        <v>20</v>
      </c>
      <c r="C8" s="51" t="s">
        <v>21</v>
      </c>
      <c r="D8" s="52" t="s">
        <v>22</v>
      </c>
      <c r="E8" s="52" t="s">
        <v>23</v>
      </c>
      <c r="F8" s="51" t="s">
        <v>24</v>
      </c>
      <c r="G8" s="52" t="s">
        <v>25</v>
      </c>
      <c r="H8" s="52" t="s">
        <v>26</v>
      </c>
      <c r="I8" s="52" t="s">
        <v>27</v>
      </c>
      <c r="J8" s="10" t="s">
        <v>28</v>
      </c>
    </row>
    <row r="9" spans="1:10" ht="15">
      <c r="A9" s="51"/>
      <c r="B9" s="51"/>
      <c r="C9" s="51"/>
      <c r="D9" s="51"/>
      <c r="E9" s="51" t="s">
        <v>7</v>
      </c>
      <c r="F9" s="51" t="s">
        <v>29</v>
      </c>
      <c r="G9" s="51" t="s">
        <v>7</v>
      </c>
      <c r="H9" s="51" t="s">
        <v>7</v>
      </c>
      <c r="I9" s="51" t="s">
        <v>6</v>
      </c>
      <c r="J9" s="11" t="s">
        <v>7</v>
      </c>
    </row>
    <row r="10" spans="1:10" ht="15">
      <c r="A10" s="26" t="s">
        <v>136</v>
      </c>
      <c r="B10" s="12"/>
      <c r="C10" s="12"/>
      <c r="D10" s="12"/>
      <c r="E10" s="12"/>
      <c r="F10" s="12"/>
      <c r="G10" s="12"/>
      <c r="H10" s="12"/>
      <c r="I10" s="53"/>
      <c r="J10" s="12"/>
    </row>
    <row r="11" spans="1:10" ht="15">
      <c r="A11" s="22" t="s">
        <v>137</v>
      </c>
      <c r="B11" s="12"/>
      <c r="C11" s="12"/>
      <c r="D11" s="12"/>
      <c r="E11" s="12"/>
      <c r="F11" s="12"/>
      <c r="G11" s="12"/>
      <c r="H11" s="12"/>
      <c r="I11" s="53"/>
      <c r="J11" s="12"/>
    </row>
    <row r="12" spans="1:10" ht="15">
      <c r="A12" s="54" t="s">
        <v>138</v>
      </c>
      <c r="B12" s="12"/>
      <c r="C12" s="12"/>
      <c r="D12" s="12"/>
      <c r="E12" s="12"/>
      <c r="F12" s="12"/>
      <c r="G12" s="12"/>
      <c r="H12" s="12"/>
      <c r="I12" s="53"/>
      <c r="J12" s="12"/>
    </row>
    <row r="13" spans="1:10" ht="14.25">
      <c r="A13" s="12"/>
      <c r="B13" s="12"/>
      <c r="C13" s="12"/>
      <c r="D13" s="12"/>
      <c r="E13" s="13"/>
      <c r="F13" s="12"/>
      <c r="G13" s="13"/>
      <c r="H13" s="13"/>
      <c r="I13" s="55"/>
      <c r="J13" s="13"/>
    </row>
    <row r="14" spans="1:10" ht="14.25">
      <c r="A14" s="25" t="s">
        <v>139</v>
      </c>
      <c r="B14" s="12">
        <v>76176445</v>
      </c>
      <c r="C14" s="12"/>
      <c r="D14" s="12"/>
      <c r="E14" s="12"/>
      <c r="F14" s="12"/>
      <c r="G14" s="12"/>
      <c r="H14" s="12"/>
      <c r="I14" s="55">
        <v>3651.5132725039998</v>
      </c>
      <c r="J14" s="13">
        <v>0.00025073390620327073</v>
      </c>
    </row>
    <row r="15" spans="1:10" ht="15.75">
      <c r="A15" s="12"/>
      <c r="B15" s="12"/>
      <c r="C15" s="12"/>
      <c r="D15" s="12"/>
      <c r="E15" s="12"/>
      <c r="F15" s="12"/>
      <c r="G15" s="12"/>
      <c r="H15" s="12"/>
      <c r="I15" s="56"/>
      <c r="J15" s="57"/>
    </row>
    <row r="16" spans="1:10" ht="15.75">
      <c r="A16" s="23" t="s">
        <v>38</v>
      </c>
      <c r="B16" s="12"/>
      <c r="C16" s="12"/>
      <c r="D16" s="12"/>
      <c r="E16" s="5"/>
      <c r="F16" s="12"/>
      <c r="G16" s="12"/>
      <c r="H16" s="12"/>
      <c r="I16" s="56">
        <v>3651.5132725039998</v>
      </c>
      <c r="J16" s="57">
        <v>0.00025073390620327073</v>
      </c>
    </row>
    <row r="17" spans="1:10" ht="15.75">
      <c r="A17" s="23"/>
      <c r="B17" s="12"/>
      <c r="C17" s="12"/>
      <c r="D17" s="12"/>
      <c r="E17" s="5"/>
      <c r="F17" s="12"/>
      <c r="G17" s="12"/>
      <c r="H17" s="12"/>
      <c r="I17" s="56"/>
      <c r="J17" s="57"/>
    </row>
    <row r="18" spans="1:10" ht="15.75">
      <c r="A18" s="26" t="s">
        <v>150</v>
      </c>
      <c r="B18" s="12"/>
      <c r="C18" s="12"/>
      <c r="D18" s="12"/>
      <c r="E18" s="5"/>
      <c r="F18" s="12"/>
      <c r="G18" s="12"/>
      <c r="H18" s="12"/>
      <c r="I18" s="56">
        <v>3651.5132725039998</v>
      </c>
      <c r="J18" s="57">
        <v>0.00025073390620327073</v>
      </c>
    </row>
    <row r="19" spans="1:10" ht="15.75">
      <c r="A19" s="14"/>
      <c r="B19" s="12"/>
      <c r="C19" s="12"/>
      <c r="D19" s="12"/>
      <c r="E19" s="5"/>
      <c r="F19" s="12"/>
      <c r="G19" s="12"/>
      <c r="H19" s="12"/>
      <c r="I19" s="56"/>
      <c r="J19" s="57"/>
    </row>
    <row r="20" spans="1:10" ht="15.75">
      <c r="A20" s="26" t="s">
        <v>145</v>
      </c>
      <c r="B20" s="12"/>
      <c r="C20" s="12"/>
      <c r="D20" s="12"/>
      <c r="E20" s="12"/>
      <c r="F20" s="12"/>
      <c r="G20" s="12"/>
      <c r="H20" s="12"/>
      <c r="I20" s="56"/>
      <c r="J20" s="15"/>
    </row>
    <row r="21" spans="1:10" ht="15.75">
      <c r="A21" s="22" t="s">
        <v>140</v>
      </c>
      <c r="B21" s="12"/>
      <c r="C21" s="12"/>
      <c r="D21" s="12"/>
      <c r="E21" s="12"/>
      <c r="F21" s="12"/>
      <c r="G21" s="12"/>
      <c r="H21" s="12"/>
      <c r="I21" s="56"/>
      <c r="J21" s="15"/>
    </row>
    <row r="22" spans="1:10" ht="15.75">
      <c r="A22" s="54" t="s">
        <v>141</v>
      </c>
      <c r="B22" s="12"/>
      <c r="C22" s="12"/>
      <c r="D22" s="12"/>
      <c r="E22" s="12"/>
      <c r="F22" s="12"/>
      <c r="G22" s="12"/>
      <c r="H22" s="12"/>
      <c r="I22" s="56"/>
      <c r="J22" s="15"/>
    </row>
    <row r="23" spans="1:10" ht="14.25">
      <c r="A23" s="12"/>
      <c r="B23" s="12"/>
      <c r="C23" s="12"/>
      <c r="D23" s="12"/>
      <c r="E23" s="13"/>
      <c r="F23" s="12"/>
      <c r="G23" s="13"/>
      <c r="H23" s="13"/>
      <c r="I23" s="55"/>
      <c r="J23" s="13"/>
    </row>
    <row r="24" spans="1:10" ht="14.25">
      <c r="A24" s="25" t="s">
        <v>39</v>
      </c>
      <c r="B24" s="12">
        <v>7670201</v>
      </c>
      <c r="C24" s="12" t="s">
        <v>78</v>
      </c>
      <c r="D24" s="12" t="s">
        <v>77</v>
      </c>
      <c r="E24" s="13">
        <v>0.022200000000000001</v>
      </c>
      <c r="F24" s="12">
        <v>4.7999999999998213</v>
      </c>
      <c r="G24" s="13">
        <v>0.012999999999993277</v>
      </c>
      <c r="H24" s="13">
        <v>0.00061166223037866787</v>
      </c>
      <c r="I24" s="55">
        <v>155.01675501599999</v>
      </c>
      <c r="J24" s="13">
        <v>1.064434211558095E-05</v>
      </c>
    </row>
    <row r="25" spans="1:10" ht="14.25">
      <c r="A25" s="12"/>
      <c r="B25" s="12"/>
      <c r="C25" s="12"/>
      <c r="D25" s="12"/>
      <c r="E25" s="13"/>
      <c r="F25" s="12"/>
      <c r="G25" s="13"/>
      <c r="H25" s="13"/>
      <c r="I25" s="55"/>
      <c r="J25" s="13"/>
    </row>
    <row r="26" spans="1:10" ht="15">
      <c r="A26" s="54" t="s">
        <v>138</v>
      </c>
      <c r="B26" s="12"/>
      <c r="C26" s="12"/>
      <c r="D26" s="12"/>
      <c r="E26" s="13"/>
      <c r="F26" s="12"/>
      <c r="G26" s="13"/>
      <c r="H26" s="13"/>
      <c r="I26" s="55"/>
      <c r="J26" s="13"/>
    </row>
    <row r="27" spans="1:10" ht="14.25">
      <c r="A27" s="12"/>
      <c r="B27" s="12"/>
      <c r="C27" s="12"/>
      <c r="D27" s="12"/>
      <c r="E27" s="13"/>
      <c r="F27" s="12"/>
      <c r="G27" s="13"/>
      <c r="H27" s="13"/>
      <c r="I27" s="55"/>
      <c r="J27" s="13"/>
    </row>
    <row r="28" spans="1:10" ht="14.25">
      <c r="A28" s="25" t="s">
        <v>80</v>
      </c>
      <c r="B28" s="12">
        <v>767012</v>
      </c>
      <c r="C28" s="12"/>
      <c r="D28" s="12"/>
      <c r="E28" s="13"/>
      <c r="F28" s="12"/>
      <c r="G28" s="13"/>
      <c r="H28" s="13">
        <v>0.00025139251473023459</v>
      </c>
      <c r="I28" s="55">
        <v>1116.8253101600001</v>
      </c>
      <c r="J28" s="13">
        <v>7.6687650205655802E-05</v>
      </c>
    </row>
    <row r="29" spans="1:10" ht="14.25">
      <c r="A29" s="12"/>
      <c r="B29" s="12"/>
      <c r="C29" s="12"/>
      <c r="D29" s="12"/>
      <c r="E29" s="13"/>
      <c r="F29" s="12"/>
      <c r="G29" s="13"/>
      <c r="H29" s="13"/>
      <c r="I29" s="55"/>
      <c r="J29" s="13"/>
    </row>
    <row r="30" spans="1:10" ht="15.75">
      <c r="A30" s="23" t="s">
        <v>32</v>
      </c>
      <c r="B30" s="12"/>
      <c r="C30" s="12"/>
      <c r="D30" s="12"/>
      <c r="E30" s="13"/>
      <c r="F30" s="12"/>
      <c r="G30" s="13"/>
      <c r="H30" s="13"/>
      <c r="I30" s="56">
        <v>1271.842065176</v>
      </c>
      <c r="J30" s="57">
        <v>8.7331992321236745E-05</v>
      </c>
    </row>
    <row r="31" spans="1:10" ht="15">
      <c r="A31" s="23"/>
      <c r="B31" s="12"/>
      <c r="C31" s="12"/>
      <c r="D31" s="12"/>
      <c r="E31" s="13"/>
      <c r="F31" s="12"/>
      <c r="G31" s="13"/>
      <c r="H31" s="13"/>
      <c r="I31" s="55"/>
      <c r="J31" s="13"/>
    </row>
    <row r="32" spans="1:10" ht="15.75">
      <c r="A32" s="26" t="s">
        <v>151</v>
      </c>
      <c r="B32" s="12"/>
      <c r="C32" s="12"/>
      <c r="D32" s="12"/>
      <c r="E32" s="13"/>
      <c r="F32" s="12"/>
      <c r="G32" s="13"/>
      <c r="H32" s="13"/>
      <c r="I32" s="56">
        <v>1271.842065176</v>
      </c>
      <c r="J32" s="57">
        <v>8.7331992321236745E-05</v>
      </c>
    </row>
    <row r="33" spans="1:10" ht="15.75">
      <c r="A33" s="26"/>
      <c r="B33" s="12"/>
      <c r="C33" s="12"/>
      <c r="D33" s="12"/>
      <c r="E33" s="13"/>
      <c r="F33" s="12"/>
      <c r="G33" s="13"/>
      <c r="H33" s="13"/>
      <c r="I33" s="56"/>
      <c r="J33" s="57"/>
    </row>
    <row r="34" spans="1:10" ht="15.75">
      <c r="A34" s="26" t="s">
        <v>152</v>
      </c>
      <c r="B34" s="12"/>
      <c r="C34" s="12"/>
      <c r="D34" s="12"/>
      <c r="E34" s="12"/>
      <c r="F34" s="12"/>
      <c r="G34" s="12"/>
      <c r="H34" s="12"/>
      <c r="I34" s="56"/>
      <c r="J34" s="15"/>
    </row>
    <row r="35" spans="1:10" ht="15.75">
      <c r="A35" s="22" t="s">
        <v>140</v>
      </c>
      <c r="B35" s="12"/>
      <c r="C35" s="12"/>
      <c r="D35" s="12"/>
      <c r="E35" s="12"/>
      <c r="F35" s="12"/>
      <c r="G35" s="12"/>
      <c r="H35" s="12"/>
      <c r="I35" s="56"/>
      <c r="J35" s="15"/>
    </row>
    <row r="36" spans="1:10" ht="15.75">
      <c r="A36" s="54" t="s">
        <v>141</v>
      </c>
      <c r="B36" s="12"/>
      <c r="C36" s="12"/>
      <c r="D36" s="12"/>
      <c r="E36" s="12"/>
      <c r="F36" s="12"/>
      <c r="G36" s="12"/>
      <c r="H36" s="12"/>
      <c r="I36" s="56"/>
      <c r="J36" s="15"/>
    </row>
    <row r="37" spans="1:10" ht="14.25">
      <c r="A37" s="12"/>
      <c r="B37" s="12"/>
      <c r="C37" s="12"/>
      <c r="D37" s="12"/>
      <c r="E37" s="13"/>
      <c r="F37" s="12"/>
      <c r="G37" s="13"/>
      <c r="H37" s="13"/>
      <c r="I37" s="55"/>
      <c r="J37" s="13"/>
    </row>
    <row r="38" spans="1:10" ht="14.25">
      <c r="A38" s="25" t="s">
        <v>40</v>
      </c>
      <c r="B38" s="58">
        <v>1133529</v>
      </c>
      <c r="C38" s="12" t="s">
        <v>78</v>
      </c>
      <c r="D38" s="12" t="s">
        <v>68</v>
      </c>
      <c r="E38" s="13">
        <v>0.0385</v>
      </c>
      <c r="F38" s="59">
        <v>3.7799999999991569</v>
      </c>
      <c r="G38" s="13">
        <v>0.011200000000002234</v>
      </c>
      <c r="H38" s="13">
        <v>0.00054008014489595848</v>
      </c>
      <c r="I38" s="55">
        <v>242.325792651</v>
      </c>
      <c r="J38" s="13">
        <v>1.6639482874869523E-05</v>
      </c>
    </row>
    <row r="39" spans="1:10" ht="14.25">
      <c r="A39" s="25" t="s">
        <v>41</v>
      </c>
      <c r="B39" s="58">
        <v>1136696</v>
      </c>
      <c r="C39" s="12" t="s">
        <v>78</v>
      </c>
      <c r="D39" s="12" t="s">
        <v>77</v>
      </c>
      <c r="E39" s="13">
        <v>0.030499999999999999</v>
      </c>
      <c r="F39" s="59">
        <v>2.9399999999995914</v>
      </c>
      <c r="G39" s="13">
        <v>0.0080000000000089895</v>
      </c>
      <c r="H39" s="13">
        <v>0.00054008013650472069</v>
      </c>
      <c r="I39" s="55">
        <v>239.76147734699998</v>
      </c>
      <c r="J39" s="13">
        <v>1.6463402235165905E-05</v>
      </c>
    </row>
    <row r="40" spans="1:10" ht="14.25">
      <c r="A40" s="25" t="s">
        <v>42</v>
      </c>
      <c r="B40" s="58">
        <v>1139815</v>
      </c>
      <c r="C40" s="12" t="s">
        <v>78</v>
      </c>
      <c r="D40" s="12" t="s">
        <v>77</v>
      </c>
      <c r="E40" s="13">
        <v>0.0361</v>
      </c>
      <c r="F40" s="59">
        <v>5.0700000000002703</v>
      </c>
      <c r="G40" s="13">
        <v>0.013399999999994645</v>
      </c>
      <c r="H40" s="13">
        <v>0.00054008018541368079</v>
      </c>
      <c r="I40" s="55">
        <v>471.299623462</v>
      </c>
      <c r="J40" s="13">
        <v>3.2362143244168778E-05</v>
      </c>
    </row>
    <row r="41" spans="1:10" ht="14.25">
      <c r="A41" s="25" t="s">
        <v>81</v>
      </c>
      <c r="B41" s="58">
        <v>1155522</v>
      </c>
      <c r="C41" s="12" t="s">
        <v>78</v>
      </c>
      <c r="D41" s="12" t="s">
        <v>77</v>
      </c>
      <c r="E41" s="13">
        <v>0.033000000000000002</v>
      </c>
      <c r="F41" s="59">
        <v>6.019999999999758</v>
      </c>
      <c r="G41" s="13">
        <v>0.016400000000007721</v>
      </c>
      <c r="H41" s="13">
        <v>0.0005400802228510272</v>
      </c>
      <c r="I41" s="55">
        <v>185.86528996300001</v>
      </c>
      <c r="J41" s="13">
        <v>1.2762579977716765E-05</v>
      </c>
    </row>
    <row r="42" spans="1:10" ht="14.25">
      <c r="A42" s="25" t="s">
        <v>82</v>
      </c>
      <c r="B42" s="58">
        <v>1159359</v>
      </c>
      <c r="C42" s="12" t="s">
        <v>78</v>
      </c>
      <c r="D42" s="12" t="s">
        <v>77</v>
      </c>
      <c r="E42" s="13">
        <v>0.026200000000000001</v>
      </c>
      <c r="F42" s="59">
        <v>8.329999999999874</v>
      </c>
      <c r="G42" s="13">
        <v>0.021299999999997533</v>
      </c>
      <c r="H42" s="13">
        <v>0.0005400801730075</v>
      </c>
      <c r="I42" s="55">
        <v>452.32794655200001</v>
      </c>
      <c r="J42" s="13">
        <v>3.1059438775123062E-05</v>
      </c>
    </row>
    <row r="43" spans="1:10" ht="15.75">
      <c r="A43" s="26"/>
      <c r="B43" s="12"/>
      <c r="C43" s="12"/>
      <c r="D43" s="12"/>
      <c r="E43" s="13"/>
      <c r="F43" s="12"/>
      <c r="G43" s="13"/>
      <c r="H43" s="13"/>
      <c r="I43" s="56"/>
      <c r="J43" s="57"/>
    </row>
    <row r="44" spans="1:10" ht="15.75">
      <c r="A44" s="23" t="s">
        <v>32</v>
      </c>
      <c r="B44" s="12"/>
      <c r="C44" s="12"/>
      <c r="D44" s="12"/>
      <c r="E44" s="13"/>
      <c r="F44" s="12"/>
      <c r="G44" s="13"/>
      <c r="H44" s="13"/>
      <c r="I44" s="56">
        <v>1591.5801299750001</v>
      </c>
      <c r="J44" s="57">
        <v>0.00010928704710704404</v>
      </c>
    </row>
    <row r="45" spans="1:10" ht="15">
      <c r="A45" s="23"/>
      <c r="B45" s="12"/>
      <c r="C45" s="12"/>
      <c r="D45" s="12"/>
      <c r="E45" s="13"/>
      <c r="F45" s="12"/>
      <c r="G45" s="13"/>
      <c r="H45" s="13"/>
      <c r="I45" s="55"/>
      <c r="J45" s="13"/>
    </row>
    <row r="46" spans="1:10" ht="15.75">
      <c r="A46" s="26" t="s">
        <v>153</v>
      </c>
      <c r="B46" s="12"/>
      <c r="C46" s="12"/>
      <c r="D46" s="12"/>
      <c r="E46" s="13"/>
      <c r="F46" s="12"/>
      <c r="G46" s="13"/>
      <c r="H46" s="13"/>
      <c r="I46" s="56">
        <v>1591.5801299750001</v>
      </c>
      <c r="J46" s="57">
        <v>0.00010928704710704404</v>
      </c>
    </row>
    <row r="47" spans="1:10" ht="15.75">
      <c r="A47" s="26"/>
      <c r="B47" s="12"/>
      <c r="C47" s="12"/>
      <c r="D47" s="12"/>
      <c r="E47" s="13"/>
      <c r="F47" s="12"/>
      <c r="G47" s="13"/>
      <c r="H47" s="13"/>
      <c r="I47" s="56"/>
      <c r="J47" s="57"/>
    </row>
    <row r="48" spans="1:10" ht="15.75">
      <c r="A48" s="26" t="s">
        <v>83</v>
      </c>
      <c r="B48" s="12"/>
      <c r="C48" s="12"/>
      <c r="D48" s="12"/>
      <c r="E48" s="13"/>
      <c r="F48" s="12"/>
      <c r="G48" s="13"/>
      <c r="H48" s="13"/>
      <c r="I48" s="56"/>
      <c r="J48" s="57"/>
    </row>
    <row r="49" spans="1:10" ht="15.75">
      <c r="A49" s="22" t="s">
        <v>140</v>
      </c>
      <c r="B49" s="12"/>
      <c r="C49" s="12"/>
      <c r="D49" s="12"/>
      <c r="E49" s="13"/>
      <c r="F49" s="12"/>
      <c r="G49" s="13"/>
      <c r="H49" s="13"/>
      <c r="I49" s="56"/>
      <c r="J49" s="57"/>
    </row>
    <row r="50" spans="1:10" ht="15">
      <c r="A50" s="54" t="s">
        <v>138</v>
      </c>
      <c r="B50" s="12"/>
      <c r="C50" s="12"/>
      <c r="D50" s="12"/>
      <c r="E50" s="13"/>
      <c r="F50" s="12"/>
      <c r="G50" s="13"/>
      <c r="H50" s="13"/>
      <c r="I50" s="55"/>
      <c r="J50" s="13"/>
    </row>
    <row r="51" spans="1:10" ht="14.25">
      <c r="A51" s="12"/>
      <c r="B51" s="12"/>
      <c r="C51" s="12"/>
      <c r="D51" s="12"/>
      <c r="E51" s="13"/>
      <c r="F51" s="12"/>
      <c r="G51" s="13"/>
      <c r="H51" s="13"/>
      <c r="I51" s="55"/>
      <c r="J51" s="13"/>
    </row>
    <row r="52" spans="1:10" ht="14.25">
      <c r="A52" s="25" t="s">
        <v>83</v>
      </c>
      <c r="B52" s="58">
        <v>686014</v>
      </c>
      <c r="C52" s="12"/>
      <c r="D52" s="12"/>
      <c r="E52" s="13"/>
      <c r="F52" s="12"/>
      <c r="G52" s="13"/>
      <c r="H52" s="13">
        <v>0.00014362085241203745</v>
      </c>
      <c r="I52" s="55">
        <v>65.849188498999993</v>
      </c>
      <c r="J52" s="13">
        <v>4.5215840722790837E-06</v>
      </c>
    </row>
    <row r="53" spans="1:10" ht="14.25">
      <c r="A53" s="12"/>
      <c r="B53" s="12"/>
      <c r="C53" s="12"/>
      <c r="D53" s="12"/>
      <c r="E53" s="13"/>
      <c r="F53" s="12"/>
      <c r="G53" s="13"/>
      <c r="H53" s="13"/>
      <c r="I53" s="55"/>
      <c r="J53" s="13"/>
    </row>
    <row r="54" spans="1:10" ht="15.75">
      <c r="A54" s="23" t="s">
        <v>32</v>
      </c>
      <c r="B54" s="12"/>
      <c r="C54" s="12"/>
      <c r="D54" s="12"/>
      <c r="E54" s="13"/>
      <c r="F54" s="12"/>
      <c r="G54" s="13"/>
      <c r="H54" s="13"/>
      <c r="I54" s="56">
        <v>65.849188498999993</v>
      </c>
      <c r="J54" s="57">
        <v>4.5215840722790837E-06</v>
      </c>
    </row>
    <row r="55" spans="1:10" ht="15">
      <c r="A55" s="23"/>
      <c r="B55" s="12"/>
      <c r="C55" s="12"/>
      <c r="D55" s="12"/>
      <c r="E55" s="13"/>
      <c r="F55" s="12"/>
      <c r="G55" s="13"/>
      <c r="H55" s="13"/>
      <c r="I55" s="55"/>
      <c r="J55" s="13"/>
    </row>
    <row r="56" spans="1:10" ht="15.75">
      <c r="A56" s="26" t="s">
        <v>154</v>
      </c>
      <c r="B56" s="12"/>
      <c r="C56" s="12"/>
      <c r="D56" s="12"/>
      <c r="E56" s="13"/>
      <c r="F56" s="12"/>
      <c r="G56" s="13"/>
      <c r="H56" s="13"/>
      <c r="I56" s="56">
        <v>65.849188498999993</v>
      </c>
      <c r="J56" s="57">
        <v>4.5215840722790837E-06</v>
      </c>
    </row>
    <row r="57" spans="1:10" ht="15.75">
      <c r="A57" s="26"/>
      <c r="B57" s="12"/>
      <c r="C57" s="12"/>
      <c r="D57" s="12"/>
      <c r="E57" s="13"/>
      <c r="F57" s="12"/>
      <c r="G57" s="13"/>
      <c r="H57" s="13"/>
      <c r="I57" s="56"/>
      <c r="J57" s="57"/>
    </row>
    <row r="58" spans="1:10" ht="15.75">
      <c r="A58" s="26" t="s">
        <v>146</v>
      </c>
      <c r="B58" s="12"/>
      <c r="C58" s="12"/>
      <c r="D58" s="12"/>
      <c r="E58" s="13"/>
      <c r="F58" s="12"/>
      <c r="G58" s="13"/>
      <c r="H58" s="13"/>
      <c r="I58" s="56"/>
      <c r="J58" s="57"/>
    </row>
    <row r="59" spans="1:10" ht="15.75">
      <c r="A59" s="22" t="s">
        <v>137</v>
      </c>
      <c r="B59" s="12"/>
      <c r="C59" s="12"/>
      <c r="D59" s="12"/>
      <c r="E59" s="13"/>
      <c r="F59" s="12"/>
      <c r="G59" s="13"/>
      <c r="H59" s="13"/>
      <c r="I59" s="56"/>
      <c r="J59" s="57"/>
    </row>
    <row r="60" spans="1:10" ht="15.75">
      <c r="A60" s="54" t="s">
        <v>142</v>
      </c>
      <c r="B60" s="12"/>
      <c r="C60" s="12"/>
      <c r="D60" s="12"/>
      <c r="E60" s="13"/>
      <c r="F60" s="12"/>
      <c r="G60" s="13"/>
      <c r="H60" s="13"/>
      <c r="I60" s="56"/>
      <c r="J60" s="57"/>
    </row>
    <row r="61" spans="1:10" ht="15.75">
      <c r="A61" s="12"/>
      <c r="B61" s="12"/>
      <c r="C61" s="12"/>
      <c r="D61" s="12"/>
      <c r="E61" s="13"/>
      <c r="F61" s="12"/>
      <c r="G61" s="13"/>
      <c r="H61" s="13"/>
      <c r="I61" s="56"/>
      <c r="J61" s="57"/>
    </row>
    <row r="62" spans="1:10" ht="14.25">
      <c r="A62" s="25" t="s">
        <v>155</v>
      </c>
      <c r="B62" s="58">
        <v>220115957</v>
      </c>
      <c r="C62" s="12" t="s">
        <v>69</v>
      </c>
      <c r="D62" s="12" t="s">
        <v>77</v>
      </c>
      <c r="E62" s="13">
        <v>0.079699999999999993</v>
      </c>
      <c r="F62" s="59">
        <v>3.3200000000000167</v>
      </c>
      <c r="G62" s="13">
        <v>0.02190000000000205</v>
      </c>
      <c r="H62" s="13"/>
      <c r="I62" s="55">
        <v>5454.253523155</v>
      </c>
      <c r="J62" s="13">
        <v>0.00037452042187041147</v>
      </c>
    </row>
    <row r="63" spans="1:10" ht="14.25">
      <c r="A63" s="25" t="s">
        <v>155</v>
      </c>
      <c r="B63" s="58">
        <v>25223486</v>
      </c>
      <c r="C63" s="12" t="s">
        <v>69</v>
      </c>
      <c r="D63" s="12" t="s">
        <v>77</v>
      </c>
      <c r="E63" s="13">
        <v>0.079699999999999993</v>
      </c>
      <c r="F63" s="59">
        <v>3.3199999999992977</v>
      </c>
      <c r="G63" s="13">
        <v>0.021899999999771224</v>
      </c>
      <c r="H63" s="13"/>
      <c r="I63" s="55">
        <v>14.961461740000001</v>
      </c>
      <c r="J63" s="13">
        <v>1.0273400271686607E-06</v>
      </c>
    </row>
    <row r="64" spans="1:10" ht="14.25">
      <c r="A64" s="25" t="s">
        <v>155</v>
      </c>
      <c r="B64" s="58">
        <v>25223493</v>
      </c>
      <c r="C64" s="12" t="s">
        <v>69</v>
      </c>
      <c r="D64" s="12" t="s">
        <v>77</v>
      </c>
      <c r="E64" s="13">
        <v>0.079699999999999993</v>
      </c>
      <c r="F64" s="59">
        <v>3.320000000000082</v>
      </c>
      <c r="G64" s="13">
        <v>0.021900000000000155</v>
      </c>
      <c r="H64" s="13"/>
      <c r="I64" s="55">
        <v>2823.8689956550002</v>
      </c>
      <c r="J64" s="13">
        <v>0.00019390308922562178</v>
      </c>
    </row>
    <row r="65" spans="1:10" ht="14.25">
      <c r="A65" s="25" t="s">
        <v>155</v>
      </c>
      <c r="B65" s="58">
        <v>25223494</v>
      </c>
      <c r="C65" s="12" t="s">
        <v>69</v>
      </c>
      <c r="D65" s="12" t="s">
        <v>77</v>
      </c>
      <c r="E65" s="13">
        <v>0.079699999999999993</v>
      </c>
      <c r="F65" s="59">
        <v>3.3200000000014591</v>
      </c>
      <c r="G65" s="13">
        <v>0.021900000000017118</v>
      </c>
      <c r="H65" s="13"/>
      <c r="I65" s="55">
        <v>321.67174259700005</v>
      </c>
      <c r="J65" s="13">
        <v>2.2087832226678705E-05</v>
      </c>
    </row>
    <row r="66" spans="1:10" ht="15.75">
      <c r="A66" s="12"/>
      <c r="B66" s="12"/>
      <c r="C66" s="12"/>
      <c r="D66" s="12"/>
      <c r="E66" s="13"/>
      <c r="F66" s="12"/>
      <c r="G66" s="13"/>
      <c r="H66" s="13"/>
      <c r="I66" s="56"/>
      <c r="J66" s="57"/>
    </row>
    <row r="67" spans="1:10" ht="15.75">
      <c r="A67" s="23" t="s">
        <v>38</v>
      </c>
      <c r="B67" s="12"/>
      <c r="C67" s="12"/>
      <c r="D67" s="12"/>
      <c r="E67" s="13"/>
      <c r="F67" s="12"/>
      <c r="G67" s="13"/>
      <c r="H67" s="13"/>
      <c r="I67" s="56">
        <v>8614.755723147</v>
      </c>
      <c r="J67" s="57">
        <v>0.00059153868334988055</v>
      </c>
    </row>
    <row r="68" spans="1:10" ht="15">
      <c r="A68" s="23"/>
      <c r="B68" s="12"/>
      <c r="C68" s="12"/>
      <c r="D68" s="12"/>
      <c r="E68" s="13"/>
      <c r="F68" s="12"/>
      <c r="G68" s="13"/>
      <c r="H68" s="13"/>
      <c r="I68" s="55"/>
      <c r="J68" s="13"/>
    </row>
    <row r="69" spans="1:10" ht="15.75">
      <c r="A69" s="26" t="s">
        <v>156</v>
      </c>
      <c r="B69" s="12"/>
      <c r="C69" s="12"/>
      <c r="D69" s="12"/>
      <c r="E69" s="5"/>
      <c r="F69" s="12"/>
      <c r="G69" s="12"/>
      <c r="H69" s="12"/>
      <c r="I69" s="56">
        <v>8614.755723147</v>
      </c>
      <c r="J69" s="57">
        <v>0.00059153868334988055</v>
      </c>
    </row>
    <row r="70" spans="1:10" ht="15.75">
      <c r="A70" s="14"/>
      <c r="B70" s="12"/>
      <c r="C70" s="12"/>
      <c r="D70" s="12"/>
      <c r="E70" s="5"/>
      <c r="F70" s="12"/>
      <c r="G70" s="12"/>
      <c r="H70" s="12"/>
      <c r="I70" s="56"/>
      <c r="J70" s="57"/>
    </row>
    <row r="71" spans="1:10" ht="15.75">
      <c r="A71" s="26" t="s">
        <v>157</v>
      </c>
      <c r="B71" s="12"/>
      <c r="C71" s="12"/>
      <c r="D71" s="12"/>
      <c r="E71" s="13"/>
      <c r="F71" s="12"/>
      <c r="G71" s="13"/>
      <c r="H71" s="13"/>
      <c r="I71" s="56"/>
      <c r="J71" s="57"/>
    </row>
    <row r="72" spans="1:10" ht="15.75">
      <c r="A72" s="22" t="s">
        <v>140</v>
      </c>
      <c r="B72" s="12"/>
      <c r="C72" s="12"/>
      <c r="D72" s="12"/>
      <c r="E72" s="13"/>
      <c r="F72" s="12"/>
      <c r="G72" s="13"/>
      <c r="H72" s="13"/>
      <c r="I72" s="56"/>
      <c r="J72" s="57"/>
    </row>
    <row r="73" spans="1:10" ht="15">
      <c r="A73" s="54" t="s">
        <v>138</v>
      </c>
      <c r="B73" s="12"/>
      <c r="C73" s="12"/>
      <c r="D73" s="12"/>
      <c r="E73" s="13"/>
      <c r="F73" s="12"/>
      <c r="G73" s="13"/>
      <c r="H73" s="13"/>
      <c r="I73" s="55"/>
      <c r="J73" s="13"/>
    </row>
    <row r="74" spans="1:10" ht="14.25">
      <c r="A74" s="12"/>
      <c r="B74" s="12"/>
      <c r="C74" s="12"/>
      <c r="D74" s="12"/>
      <c r="E74" s="13"/>
      <c r="F74" s="12"/>
      <c r="G74" s="13"/>
      <c r="H74" s="13"/>
      <c r="I74" s="55"/>
      <c r="J74" s="13"/>
    </row>
    <row r="75" spans="1:10" ht="14.25">
      <c r="A75" s="25" t="s">
        <v>44</v>
      </c>
      <c r="B75" s="58">
        <v>1146125</v>
      </c>
      <c r="C75" s="12"/>
      <c r="D75" s="12"/>
      <c r="E75" s="13"/>
      <c r="F75" s="12"/>
      <c r="G75" s="13"/>
      <c r="H75" s="13">
        <v>0.0072604579393580251</v>
      </c>
      <c r="I75" s="55">
        <v>1390.9721617480002</v>
      </c>
      <c r="J75" s="13">
        <v>9.5512150034147747E-05</v>
      </c>
    </row>
    <row r="76" spans="1:10" ht="14.25">
      <c r="A76" s="25" t="s">
        <v>91</v>
      </c>
      <c r="B76" s="58">
        <v>1147271</v>
      </c>
      <c r="C76" s="12"/>
      <c r="D76" s="12"/>
      <c r="E76" s="13"/>
      <c r="F76" s="12"/>
      <c r="G76" s="13"/>
      <c r="H76" s="13">
        <v>8.6654809184105237E-06</v>
      </c>
      <c r="I76" s="55">
        <v>2.9556937369999998</v>
      </c>
      <c r="J76" s="13">
        <v>2.0295493427314142E-07</v>
      </c>
    </row>
    <row r="77" spans="1:10" ht="14.25">
      <c r="A77" s="25" t="s">
        <v>158</v>
      </c>
      <c r="B77" s="58">
        <v>1155365</v>
      </c>
      <c r="C77" s="12"/>
      <c r="D77" s="12"/>
      <c r="E77" s="13"/>
      <c r="F77" s="12"/>
      <c r="G77" s="13"/>
      <c r="H77" s="13">
        <v>0.022813837268925417</v>
      </c>
      <c r="I77" s="55">
        <v>4649.8603999999987</v>
      </c>
      <c r="J77" s="13">
        <v>0.00031928616285499908</v>
      </c>
    </row>
    <row r="78" spans="1:10" ht="14.25">
      <c r="A78" s="25" t="s">
        <v>45</v>
      </c>
      <c r="B78" s="58">
        <v>1146158</v>
      </c>
      <c r="C78" s="12"/>
      <c r="D78" s="12"/>
      <c r="E78" s="13"/>
      <c r="F78" s="12"/>
      <c r="G78" s="13"/>
      <c r="H78" s="13">
        <v>0.053453388385423982</v>
      </c>
      <c r="I78" s="55">
        <v>12221.338423087002</v>
      </c>
      <c r="J78" s="13">
        <v>0.000839187397982919</v>
      </c>
    </row>
    <row r="79" spans="1:10" ht="14.25">
      <c r="A79" s="25" t="s">
        <v>46</v>
      </c>
      <c r="B79" s="58">
        <v>1145739</v>
      </c>
      <c r="C79" s="12"/>
      <c r="D79" s="12"/>
      <c r="E79" s="13"/>
      <c r="F79" s="12"/>
      <c r="G79" s="13"/>
      <c r="H79" s="13">
        <v>0.015956161447634464</v>
      </c>
      <c r="I79" s="55">
        <v>2801.8385831619998</v>
      </c>
      <c r="J79" s="13">
        <v>0.00019239035437642007</v>
      </c>
    </row>
    <row r="80" spans="1:10" ht="14.25">
      <c r="A80" s="25" t="s">
        <v>47</v>
      </c>
      <c r="B80" s="58">
        <v>1146190</v>
      </c>
      <c r="C80" s="12"/>
      <c r="D80" s="12"/>
      <c r="E80" s="13"/>
      <c r="F80" s="12"/>
      <c r="G80" s="13"/>
      <c r="H80" s="13">
        <v>0.03631021965658833</v>
      </c>
      <c r="I80" s="55">
        <v>8386.9525283639996</v>
      </c>
      <c r="J80" s="13">
        <v>0.0005758964055842139</v>
      </c>
    </row>
    <row r="81" spans="1:10" ht="14.25">
      <c r="A81" s="25" t="s">
        <v>48</v>
      </c>
      <c r="B81" s="58">
        <v>1146174</v>
      </c>
      <c r="C81" s="12"/>
      <c r="D81" s="12"/>
      <c r="E81" s="13"/>
      <c r="F81" s="12"/>
      <c r="G81" s="13"/>
      <c r="H81" s="13">
        <v>0.035074809229379625</v>
      </c>
      <c r="I81" s="55">
        <v>6391.4078863760005</v>
      </c>
      <c r="J81" s="13">
        <v>0.00043887083132262934</v>
      </c>
    </row>
    <row r="82" spans="1:10" ht="14.25">
      <c r="A82" s="25" t="s">
        <v>159</v>
      </c>
      <c r="B82" s="58">
        <v>1146356</v>
      </c>
      <c r="C82" s="12"/>
      <c r="D82" s="12"/>
      <c r="E82" s="13"/>
      <c r="F82" s="12"/>
      <c r="G82" s="13"/>
      <c r="H82" s="13">
        <v>0.012912055648267185</v>
      </c>
      <c r="I82" s="55">
        <v>30359.02914773599</v>
      </c>
      <c r="J82" s="13">
        <v>0.0020846255781321304</v>
      </c>
    </row>
    <row r="83" spans="1:10" ht="14.25">
      <c r="A83" s="25" t="s">
        <v>160</v>
      </c>
      <c r="B83" s="58">
        <v>1146539</v>
      </c>
      <c r="C83" s="12"/>
      <c r="D83" s="12"/>
      <c r="E83" s="13"/>
      <c r="F83" s="12"/>
      <c r="G83" s="13"/>
      <c r="H83" s="13">
        <v>0.009940600203996515</v>
      </c>
      <c r="I83" s="55">
        <v>1353.025561205</v>
      </c>
      <c r="J83" s="13">
        <v>9.290651815737872E-05</v>
      </c>
    </row>
    <row r="84" spans="1:10" ht="14.25">
      <c r="A84" s="25" t="s">
        <v>92</v>
      </c>
      <c r="B84" s="58">
        <v>1145994</v>
      </c>
      <c r="C84" s="12"/>
      <c r="D84" s="12"/>
      <c r="E84" s="13"/>
      <c r="F84" s="12"/>
      <c r="G84" s="13"/>
      <c r="H84" s="13">
        <v>0.0085835529682421804</v>
      </c>
      <c r="I84" s="55">
        <v>85.465952627999982</v>
      </c>
      <c r="J84" s="13">
        <v>5.8685839405719037E-06</v>
      </c>
    </row>
    <row r="85" spans="1:10" ht="14.25">
      <c r="A85" s="25" t="s">
        <v>49</v>
      </c>
      <c r="B85" s="58">
        <v>1146950</v>
      </c>
      <c r="C85" s="12"/>
      <c r="D85" s="12"/>
      <c r="E85" s="13"/>
      <c r="F85" s="12"/>
      <c r="G85" s="13"/>
      <c r="H85" s="13">
        <v>0.014281803854300256</v>
      </c>
      <c r="I85" s="55">
        <v>4323.1059815159988</v>
      </c>
      <c r="J85" s="13">
        <v>0.00029684932486440628</v>
      </c>
    </row>
    <row r="86" spans="1:10" ht="14.25">
      <c r="A86" s="25" t="s">
        <v>50</v>
      </c>
      <c r="B86" s="58">
        <v>1146232</v>
      </c>
      <c r="C86" s="12"/>
      <c r="D86" s="12"/>
      <c r="E86" s="13"/>
      <c r="F86" s="12"/>
      <c r="G86" s="13"/>
      <c r="H86" s="13">
        <v>0.016539342152182654</v>
      </c>
      <c r="I86" s="55">
        <v>23715.136295594995</v>
      </c>
      <c r="J86" s="13">
        <v>0.0016284176766691416</v>
      </c>
    </row>
    <row r="87" spans="1:10" ht="14.25">
      <c r="A87" s="25" t="s">
        <v>52</v>
      </c>
      <c r="B87" s="58">
        <v>1146414</v>
      </c>
      <c r="C87" s="12"/>
      <c r="D87" s="12"/>
      <c r="E87" s="13"/>
      <c r="F87" s="12"/>
      <c r="G87" s="13"/>
      <c r="H87" s="13">
        <v>0.014363588692766958</v>
      </c>
      <c r="I87" s="55">
        <v>9422.7641650150017</v>
      </c>
      <c r="J87" s="13">
        <v>0.00064702119094483569</v>
      </c>
    </row>
    <row r="88" spans="1:10" ht="14.25">
      <c r="A88" s="25" t="s">
        <v>53</v>
      </c>
      <c r="B88" s="58">
        <v>1145978</v>
      </c>
      <c r="C88" s="12"/>
      <c r="D88" s="12"/>
      <c r="E88" s="13"/>
      <c r="F88" s="12"/>
      <c r="G88" s="13"/>
      <c r="H88" s="13">
        <v>0.0054239396727070576</v>
      </c>
      <c r="I88" s="55">
        <v>169.78093786400001</v>
      </c>
      <c r="J88" s="13">
        <v>1.1658135839200593E-05</v>
      </c>
    </row>
    <row r="89" spans="1:10" ht="14.25">
      <c r="A89" s="25" t="s">
        <v>54</v>
      </c>
      <c r="B89" s="58">
        <v>1145812</v>
      </c>
      <c r="C89" s="12"/>
      <c r="D89" s="12"/>
      <c r="E89" s="13"/>
      <c r="F89" s="12"/>
      <c r="G89" s="13"/>
      <c r="H89" s="13">
        <v>0.010022072014041067</v>
      </c>
      <c r="I89" s="55">
        <v>3733.6935637110023</v>
      </c>
      <c r="J89" s="13">
        <v>0.00025637687773028483</v>
      </c>
    </row>
    <row r="90" spans="1:10" ht="14.25">
      <c r="A90" s="25" t="s">
        <v>55</v>
      </c>
      <c r="B90" s="58">
        <v>1146471</v>
      </c>
      <c r="C90" s="12"/>
      <c r="D90" s="12"/>
      <c r="E90" s="13"/>
      <c r="F90" s="12"/>
      <c r="G90" s="13"/>
      <c r="H90" s="13">
        <v>0.0081053621145689893</v>
      </c>
      <c r="I90" s="55">
        <v>21310.251368388999</v>
      </c>
      <c r="J90" s="13">
        <v>0.0014632844437412397</v>
      </c>
    </row>
    <row r="91" spans="1:10" ht="14.25">
      <c r="A91" s="25" t="s">
        <v>56</v>
      </c>
      <c r="B91" s="58">
        <v>1146208</v>
      </c>
      <c r="C91" s="12"/>
      <c r="D91" s="12"/>
      <c r="E91" s="13"/>
      <c r="F91" s="12"/>
      <c r="G91" s="13"/>
      <c r="H91" s="13">
        <v>0.070558620095704225</v>
      </c>
      <c r="I91" s="55">
        <v>21874.504644264001</v>
      </c>
      <c r="J91" s="13">
        <v>0.0015020293194653567</v>
      </c>
    </row>
    <row r="92" spans="1:10" ht="14.25">
      <c r="A92" s="12"/>
      <c r="B92" s="12"/>
      <c r="C92" s="12"/>
      <c r="D92" s="12"/>
      <c r="E92" s="13"/>
      <c r="F92" s="12"/>
      <c r="G92" s="13"/>
      <c r="H92" s="13"/>
      <c r="I92" s="55"/>
      <c r="J92" s="13"/>
    </row>
    <row r="93" spans="1:10" ht="15.75">
      <c r="A93" s="23" t="s">
        <v>32</v>
      </c>
      <c r="B93" s="12"/>
      <c r="C93" s="12"/>
      <c r="D93" s="12"/>
      <c r="E93" s="13"/>
      <c r="F93" s="12"/>
      <c r="G93" s="13"/>
      <c r="H93" s="13"/>
      <c r="I93" s="56">
        <v>152192.08329439699</v>
      </c>
      <c r="J93" s="57">
        <v>0.01045038390657415</v>
      </c>
    </row>
    <row r="94" spans="1:10" ht="15">
      <c r="A94" s="23"/>
      <c r="B94" s="12"/>
      <c r="C94" s="12"/>
      <c r="D94" s="12"/>
      <c r="E94" s="13"/>
      <c r="F94" s="12"/>
      <c r="G94" s="13"/>
      <c r="H94" s="13"/>
      <c r="I94" s="55"/>
      <c r="J94" s="13"/>
    </row>
    <row r="95" spans="1:10" ht="15.75">
      <c r="A95" s="26" t="s">
        <v>161</v>
      </c>
      <c r="B95" s="12"/>
      <c r="C95" s="12"/>
      <c r="D95" s="12"/>
      <c r="E95" s="13"/>
      <c r="F95" s="12"/>
      <c r="G95" s="13"/>
      <c r="H95" s="13"/>
      <c r="I95" s="56">
        <v>152192.08329439699</v>
      </c>
      <c r="J95" s="57">
        <v>0.01045038390657415</v>
      </c>
    </row>
    <row r="97" spans="1:10" ht="15.75">
      <c r="A97" s="26" t="s">
        <v>18</v>
      </c>
      <c r="B97" s="12"/>
      <c r="C97" s="12"/>
      <c r="D97" s="12"/>
      <c r="E97" s="12"/>
      <c r="F97" s="12"/>
      <c r="G97" s="12"/>
      <c r="H97" s="12"/>
      <c r="I97" s="56"/>
      <c r="J97" s="15"/>
    </row>
    <row r="98" spans="1:10" ht="15.75">
      <c r="A98" s="22" t="s">
        <v>140</v>
      </c>
      <c r="B98" s="12"/>
      <c r="C98" s="12"/>
      <c r="D98" s="12"/>
      <c r="E98" s="12"/>
      <c r="F98" s="12"/>
      <c r="G98" s="12"/>
      <c r="H98" s="12"/>
      <c r="I98" s="56"/>
      <c r="J98" s="15"/>
    </row>
    <row r="99" spans="1:10" ht="15.75">
      <c r="A99" s="54" t="s">
        <v>141</v>
      </c>
      <c r="B99" s="12"/>
      <c r="C99" s="12"/>
      <c r="D99" s="12"/>
      <c r="E99" s="12"/>
      <c r="F99" s="12"/>
      <c r="G99" s="12"/>
      <c r="H99" s="12"/>
      <c r="I99" s="56"/>
      <c r="J99" s="15"/>
    </row>
    <row r="100" spans="1:10" ht="14.25">
      <c r="A100" s="12"/>
      <c r="B100" s="12"/>
      <c r="C100" s="12"/>
      <c r="D100" s="12"/>
      <c r="E100" s="13"/>
      <c r="F100" s="12"/>
      <c r="G100" s="13"/>
      <c r="H100" s="13"/>
      <c r="I100" s="55"/>
      <c r="J100" s="13"/>
    </row>
    <row r="101" spans="1:10" ht="14.25">
      <c r="A101" s="25" t="s">
        <v>60</v>
      </c>
      <c r="B101" s="58">
        <v>1129899</v>
      </c>
      <c r="C101" s="12" t="s">
        <v>69</v>
      </c>
      <c r="D101" s="12" t="s">
        <v>68</v>
      </c>
      <c r="E101" s="13">
        <v>0.04</v>
      </c>
      <c r="F101" s="12">
        <v>3.0799999999998229</v>
      </c>
      <c r="G101" s="13">
        <v>-0.0023000000000037847</v>
      </c>
      <c r="H101" s="13">
        <v>0.0021001460831657024</v>
      </c>
      <c r="I101" s="55">
        <v>1604.4220714340001</v>
      </c>
      <c r="J101" s="13">
        <v>0.00011016884867942084</v>
      </c>
    </row>
    <row r="102" spans="1:10" ht="14.25">
      <c r="A102" s="25" t="s">
        <v>94</v>
      </c>
      <c r="B102" s="58">
        <v>1136753</v>
      </c>
      <c r="C102" s="12" t="s">
        <v>69</v>
      </c>
      <c r="D102" s="12" t="s">
        <v>68</v>
      </c>
      <c r="E102" s="13">
        <v>0.04</v>
      </c>
      <c r="F102" s="12">
        <v>5.8199999999997516</v>
      </c>
      <c r="G102" s="13">
        <v>0.0024000000000033183</v>
      </c>
      <c r="H102" s="13">
        <v>0.0073327847074834513</v>
      </c>
      <c r="I102" s="55">
        <v>9340.880295642999</v>
      </c>
      <c r="J102" s="13">
        <v>0.00064139857344614544</v>
      </c>
    </row>
    <row r="103" spans="1:10" ht="14.25">
      <c r="A103" s="25" t="s">
        <v>61</v>
      </c>
      <c r="B103" s="58">
        <v>1138544</v>
      </c>
      <c r="C103" s="12" t="s">
        <v>69</v>
      </c>
      <c r="D103" s="12" t="s">
        <v>68</v>
      </c>
      <c r="E103" s="13">
        <v>0.035000000000000003</v>
      </c>
      <c r="F103" s="12">
        <v>7.2699999999998584</v>
      </c>
      <c r="G103" s="13">
        <v>0.0053000000000098576</v>
      </c>
      <c r="H103" s="13">
        <v>0.0057153739431640253</v>
      </c>
      <c r="I103" s="55">
        <v>3215.9360865249996</v>
      </c>
      <c r="J103" s="13">
        <v>0.00022082467100592733</v>
      </c>
    </row>
    <row r="104" spans="1:10" ht="14.25">
      <c r="A104" s="12"/>
      <c r="B104" s="12"/>
      <c r="C104" s="12"/>
      <c r="D104" s="12"/>
      <c r="E104" s="13"/>
      <c r="F104" s="12"/>
      <c r="G104" s="13"/>
      <c r="H104" s="13"/>
      <c r="I104" s="55"/>
      <c r="J104" s="13"/>
    </row>
    <row r="105" spans="1:10" ht="15">
      <c r="A105" s="54" t="s">
        <v>138</v>
      </c>
      <c r="B105" s="12"/>
      <c r="C105" s="12"/>
      <c r="D105" s="12"/>
      <c r="E105" s="13"/>
      <c r="F105" s="12"/>
      <c r="G105" s="13"/>
      <c r="H105" s="13"/>
      <c r="I105" s="55"/>
      <c r="J105" s="13"/>
    </row>
    <row r="106" spans="1:10" ht="14.25">
      <c r="A106" s="12"/>
      <c r="B106" s="12"/>
      <c r="C106" s="12"/>
      <c r="D106" s="12"/>
      <c r="E106" s="13"/>
      <c r="F106" s="12"/>
      <c r="G106" s="13"/>
      <c r="H106" s="13"/>
      <c r="I106" s="55"/>
      <c r="J106" s="13"/>
    </row>
    <row r="107" spans="1:10" ht="14.25">
      <c r="A107" s="25" t="s">
        <v>18</v>
      </c>
      <c r="B107" s="58">
        <v>1098920</v>
      </c>
      <c r="C107" s="12"/>
      <c r="D107" s="12"/>
      <c r="E107" s="13"/>
      <c r="F107" s="12"/>
      <c r="G107" s="13"/>
      <c r="H107" s="13">
        <v>0.0046832492826193598</v>
      </c>
      <c r="I107" s="55">
        <v>17232.258663256998</v>
      </c>
      <c r="J107" s="13">
        <v>0.0011832660064194926</v>
      </c>
    </row>
    <row r="108" spans="1:10" ht="14.25">
      <c r="A108" s="12"/>
      <c r="B108" s="12"/>
      <c r="C108" s="12"/>
      <c r="D108" s="12"/>
      <c r="E108" s="13"/>
      <c r="F108" s="12"/>
      <c r="G108" s="13"/>
      <c r="H108" s="13"/>
      <c r="I108" s="55"/>
      <c r="J108" s="13"/>
    </row>
    <row r="109" spans="1:10" ht="15.75">
      <c r="A109" s="23" t="s">
        <v>32</v>
      </c>
      <c r="B109" s="12"/>
      <c r="C109" s="12"/>
      <c r="D109" s="12"/>
      <c r="E109" s="13"/>
      <c r="F109" s="12"/>
      <c r="G109" s="13"/>
      <c r="H109" s="13"/>
      <c r="I109" s="56">
        <v>31393.497116858998</v>
      </c>
      <c r="J109" s="57">
        <v>0.0021556580995509863</v>
      </c>
    </row>
    <row r="110" spans="1:10" ht="15">
      <c r="A110" s="23"/>
      <c r="B110" s="12"/>
      <c r="C110" s="12"/>
      <c r="D110" s="12"/>
      <c r="E110" s="13"/>
      <c r="F110" s="12"/>
      <c r="G110" s="13"/>
      <c r="H110" s="13"/>
      <c r="I110" s="55"/>
      <c r="J110" s="13"/>
    </row>
    <row r="111" spans="1:10" ht="15.75">
      <c r="A111" s="26" t="s">
        <v>162</v>
      </c>
      <c r="B111" s="12"/>
      <c r="C111" s="12"/>
      <c r="D111" s="12"/>
      <c r="E111" s="13"/>
      <c r="F111" s="12"/>
      <c r="G111" s="13"/>
      <c r="H111" s="13"/>
      <c r="I111" s="56">
        <v>31393.497116858998</v>
      </c>
      <c r="J111" s="57">
        <v>0.0021556580995509863</v>
      </c>
    </row>
    <row r="113" spans="1:10" ht="18">
      <c r="A113" s="60" t="s">
        <v>163</v>
      </c>
      <c r="I113" s="61">
        <v>198781.12079055701</v>
      </c>
      <c r="J113" s="62">
        <v>0.013649455219178847</v>
      </c>
    </row>
  </sheetData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C144"/>
  <sheetViews>
    <sheetView rightToLeft="1" workbookViewId="0" topLeftCell="A122">
      <selection pane="topLeft" activeCell="D15" sqref="D15"/>
    </sheetView>
  </sheetViews>
  <sheetFormatPr defaultRowHeight="14.25"/>
  <cols>
    <col min="1" max="1" width="72.75" bestFit="1" customWidth="1"/>
    <col min="2" max="3" width="13.125" style="32" bestFit="1" customWidth="1"/>
  </cols>
  <sheetData>
    <row r="6" spans="1:3" ht="15">
      <c r="A6" s="19"/>
      <c r="B6" s="35"/>
      <c r="C6" s="35"/>
    </row>
    <row r="7" spans="1:3" ht="15">
      <c r="A7" s="19"/>
      <c r="B7" s="35"/>
      <c r="C7" s="35"/>
    </row>
    <row r="8" spans="1:3" ht="60">
      <c r="A8" s="20"/>
      <c r="B8" s="36" t="s">
        <v>62</v>
      </c>
      <c r="C8" s="36" t="s">
        <v>63</v>
      </c>
    </row>
    <row r="9" spans="1:3" ht="15">
      <c r="A9" s="21"/>
      <c r="B9" s="37"/>
      <c r="C9" s="37"/>
    </row>
    <row r="10" spans="1:3" ht="15">
      <c r="A10" s="26" t="s">
        <v>143</v>
      </c>
      <c r="B10" s="38"/>
      <c r="C10" s="38"/>
    </row>
    <row r="11" spans="1:3" ht="15">
      <c r="A11" s="22" t="s">
        <v>30</v>
      </c>
      <c r="B11" s="39"/>
      <c r="C11" s="39"/>
    </row>
    <row r="12" spans="1:3" ht="15">
      <c r="A12" s="23" t="s">
        <v>64</v>
      </c>
      <c r="B12" s="37"/>
      <c r="C12" s="37"/>
    </row>
    <row r="13" spans="1:3" ht="14.25">
      <c r="A13" s="25" t="s">
        <v>79</v>
      </c>
      <c r="B13" s="32">
        <v>0</v>
      </c>
      <c r="C13" s="32">
        <v>-2641.63143442</v>
      </c>
    </row>
    <row r="14" spans="1:3" ht="14.25">
      <c r="A14" s="25" t="s">
        <v>31</v>
      </c>
      <c r="B14" s="32">
        <v>0</v>
      </c>
      <c r="C14" s="32">
        <v>-2390.7186213599998</v>
      </c>
    </row>
    <row r="15" spans="1:3" ht="14.25">
      <c r="A15" s="25"/>
      <c r="B15" s="40"/>
      <c r="C15" s="40"/>
    </row>
    <row r="16" spans="1:3" ht="15">
      <c r="A16" s="33" t="s">
        <v>164</v>
      </c>
      <c r="B16" s="46">
        <v>0</v>
      </c>
      <c r="C16" s="46">
        <v>-5032.3500557799998</v>
      </c>
    </row>
    <row r="17" spans="1:3" ht="15">
      <c r="A17" s="33"/>
      <c r="B17" s="37"/>
      <c r="C17" s="37"/>
    </row>
    <row r="18" spans="1:3" ht="15">
      <c r="A18" s="21" t="s">
        <v>15</v>
      </c>
      <c r="B18" s="41"/>
      <c r="C18" s="41"/>
    </row>
    <row r="19" spans="1:3" ht="15">
      <c r="A19" s="22" t="s">
        <v>30</v>
      </c>
      <c r="B19" s="37"/>
      <c r="C19" s="37"/>
    </row>
    <row r="20" spans="1:3" ht="15">
      <c r="A20" s="23" t="s">
        <v>64</v>
      </c>
      <c r="B20" s="37"/>
      <c r="C20" s="37"/>
    </row>
    <row r="21" spans="1:3" ht="14.25">
      <c r="A21" s="25" t="s">
        <v>33</v>
      </c>
      <c r="B21" s="32">
        <v>3725.8693980500002</v>
      </c>
      <c r="C21" s="32">
        <v>-3006.32867347</v>
      </c>
    </row>
    <row r="22" spans="1:3" ht="15">
      <c r="A22" s="23" t="s">
        <v>65</v>
      </c>
      <c r="B22" s="37"/>
      <c r="C22" s="37"/>
    </row>
    <row r="23" spans="1:3" ht="14.25">
      <c r="A23" s="25" t="s">
        <v>34</v>
      </c>
      <c r="B23" s="32">
        <v>5191.5028370399996</v>
      </c>
      <c r="C23" s="32">
        <v>-2217.0485829300001</v>
      </c>
    </row>
    <row r="24" spans="1:3" ht="15">
      <c r="A24" s="23"/>
      <c r="B24" s="37"/>
      <c r="C24" s="37"/>
    </row>
    <row r="25" spans="1:3" ht="15">
      <c r="A25" s="33" t="s">
        <v>99</v>
      </c>
      <c r="B25" s="45">
        <v>8917.3722350899989</v>
      </c>
      <c r="C25" s="45">
        <v>-5223.3772564000001</v>
      </c>
    </row>
    <row r="26" spans="1:3" ht="15">
      <c r="A26" s="23"/>
      <c r="B26" s="37"/>
      <c r="C26" s="37"/>
    </row>
    <row r="27" spans="1:3" ht="15">
      <c r="A27" s="23"/>
      <c r="B27" s="37"/>
      <c r="C27" s="37"/>
    </row>
    <row r="28" spans="1:3" ht="15">
      <c r="A28" s="21" t="s">
        <v>16</v>
      </c>
      <c r="B28" s="41"/>
      <c r="C28" s="41"/>
    </row>
    <row r="29" spans="1:3" ht="15">
      <c r="A29" s="22" t="s">
        <v>30</v>
      </c>
      <c r="B29" s="37"/>
      <c r="C29" s="37"/>
    </row>
    <row r="30" spans="1:3" ht="15">
      <c r="A30" s="23" t="s">
        <v>65</v>
      </c>
      <c r="B30" s="37"/>
      <c r="C30" s="37"/>
    </row>
    <row r="31" spans="1:3" ht="14.25">
      <c r="A31" s="25" t="s">
        <v>16</v>
      </c>
      <c r="B31" s="32">
        <v>270.44943870000003</v>
      </c>
      <c r="C31" s="32">
        <v>-93.208511509999994</v>
      </c>
    </row>
    <row r="32" spans="1:3" ht="15">
      <c r="A32" s="22"/>
      <c r="B32" s="37"/>
      <c r="C32" s="37"/>
    </row>
    <row r="33" spans="1:3" ht="15">
      <c r="A33" s="33" t="s">
        <v>100</v>
      </c>
      <c r="B33" s="45">
        <v>270.44943870000003</v>
      </c>
      <c r="C33" s="45">
        <v>-93.208511509999994</v>
      </c>
    </row>
    <row r="34" spans="1:3" ht="15">
      <c r="A34" s="22"/>
      <c r="B34" s="37"/>
      <c r="C34" s="37"/>
    </row>
    <row r="35" spans="1:3" ht="15">
      <c r="A35" s="21" t="s">
        <v>144</v>
      </c>
      <c r="B35" s="41"/>
      <c r="C35" s="41"/>
    </row>
    <row r="36" spans="1:3" ht="15">
      <c r="A36" s="22" t="s">
        <v>30</v>
      </c>
      <c r="B36" s="37"/>
      <c r="C36" s="37"/>
    </row>
    <row r="37" spans="1:3" ht="15">
      <c r="A37" s="23" t="s">
        <v>64</v>
      </c>
      <c r="B37" s="37"/>
      <c r="C37" s="37"/>
    </row>
    <row r="38" spans="1:3" ht="14.25">
      <c r="A38" s="25" t="s">
        <v>36</v>
      </c>
      <c r="B38" s="32">
        <v>0</v>
      </c>
      <c r="C38" s="32">
        <v>-12.92296569</v>
      </c>
    </row>
    <row r="39" spans="1:3" ht="15">
      <c r="A39" s="23" t="s">
        <v>65</v>
      </c>
      <c r="B39" s="37"/>
      <c r="C39" s="37"/>
    </row>
    <row r="40" spans="1:3" ht="14.25">
      <c r="A40" s="25" t="s">
        <v>37</v>
      </c>
      <c r="B40" s="32">
        <v>550.76974866</v>
      </c>
      <c r="C40" s="32">
        <v>-17.747624349999999</v>
      </c>
    </row>
    <row r="41" spans="1:3" ht="15">
      <c r="A41" s="21"/>
      <c r="B41" s="37"/>
      <c r="C41" s="37"/>
    </row>
    <row r="42" spans="1:3" ht="15">
      <c r="A42" s="33" t="s">
        <v>165</v>
      </c>
      <c r="B42" s="45">
        <v>550.76974866</v>
      </c>
      <c r="C42" s="45">
        <v>-30.67059004</v>
      </c>
    </row>
    <row r="43" spans="1:3" ht="15">
      <c r="A43" s="21"/>
      <c r="B43" s="37"/>
      <c r="C43" s="37"/>
    </row>
    <row r="44" spans="1:3" ht="15">
      <c r="A44" s="21" t="s">
        <v>145</v>
      </c>
      <c r="B44" s="41"/>
      <c r="C44" s="41"/>
    </row>
    <row r="45" spans="1:3" ht="15">
      <c r="A45" s="22" t="s">
        <v>30</v>
      </c>
      <c r="B45" s="37"/>
      <c r="C45" s="37"/>
    </row>
    <row r="46" spans="1:3" ht="15">
      <c r="A46" s="23" t="s">
        <v>64</v>
      </c>
      <c r="B46" s="37"/>
      <c r="C46" s="37"/>
    </row>
    <row r="47" spans="1:3" ht="14.25">
      <c r="A47" s="25" t="s">
        <v>39</v>
      </c>
      <c r="B47" s="32">
        <v>70.120885859999987</v>
      </c>
      <c r="C47" s="32">
        <v>-57.181001300000005</v>
      </c>
    </row>
    <row r="48" spans="1:3" ht="15">
      <c r="A48" s="23" t="s">
        <v>65</v>
      </c>
      <c r="B48" s="37"/>
      <c r="C48" s="37"/>
    </row>
    <row r="49" spans="1:3" ht="14.25">
      <c r="A49" s="25" t="s">
        <v>80</v>
      </c>
      <c r="B49" s="32">
        <v>168.43040117000001</v>
      </c>
      <c r="C49" s="32">
        <v>-456.89132484999993</v>
      </c>
    </row>
    <row r="50" spans="1:3" ht="14.25">
      <c r="A50" s="25"/>
      <c r="B50" s="37"/>
      <c r="C50" s="37"/>
    </row>
    <row r="51" spans="1:3" ht="15">
      <c r="A51" s="33" t="s">
        <v>166</v>
      </c>
      <c r="B51" s="45">
        <v>238.55128703</v>
      </c>
      <c r="C51" s="45">
        <v>-514.07232614999998</v>
      </c>
    </row>
    <row r="52" spans="1:3" ht="14.25">
      <c r="A52" s="25"/>
      <c r="B52" s="37"/>
      <c r="C52" s="37"/>
    </row>
    <row r="53" spans="1:3" ht="15">
      <c r="A53" s="21" t="s">
        <v>152</v>
      </c>
      <c r="B53" s="37"/>
      <c r="C53" s="37"/>
    </row>
    <row r="54" spans="1:3" ht="15">
      <c r="A54" s="22" t="s">
        <v>30</v>
      </c>
      <c r="B54" s="37"/>
      <c r="C54" s="37"/>
    </row>
    <row r="55" spans="1:3" ht="15">
      <c r="A55" s="23" t="s">
        <v>64</v>
      </c>
      <c r="B55" s="37"/>
      <c r="C55" s="37"/>
    </row>
    <row r="56" spans="1:3" ht="14.25">
      <c r="A56" s="25" t="s">
        <v>40</v>
      </c>
      <c r="B56" s="32">
        <v>113.18770357000001</v>
      </c>
      <c r="C56" s="32">
        <v>-90.719417340000035</v>
      </c>
    </row>
    <row r="57" spans="1:3" ht="14.25">
      <c r="A57" s="25" t="s">
        <v>41</v>
      </c>
      <c r="B57" s="32">
        <v>113.02900480999998</v>
      </c>
      <c r="C57" s="32">
        <v>-90.085118229999978</v>
      </c>
    </row>
    <row r="58" spans="1:3" ht="14.25">
      <c r="A58" s="25" t="s">
        <v>42</v>
      </c>
      <c r="B58" s="32">
        <v>215.16879678999996</v>
      </c>
      <c r="C58" s="32">
        <v>-174.72470189000001</v>
      </c>
    </row>
    <row r="59" spans="1:3" ht="14.25">
      <c r="A59" s="25" t="s">
        <v>81</v>
      </c>
      <c r="B59" s="32">
        <v>225.44715255</v>
      </c>
      <c r="C59" s="32">
        <v>-34.203311570000004</v>
      </c>
    </row>
    <row r="60" spans="1:3" ht="14.25">
      <c r="A60" s="25" t="s">
        <v>82</v>
      </c>
      <c r="B60" s="32">
        <v>470.57654123999998</v>
      </c>
      <c r="C60" s="32">
        <v>-13.143447180000001</v>
      </c>
    </row>
    <row r="61" spans="1:3" ht="14.25">
      <c r="A61" s="25"/>
      <c r="B61" s="37"/>
      <c r="C61" s="37"/>
    </row>
    <row r="62" spans="1:3" ht="15">
      <c r="A62" s="33" t="s">
        <v>167</v>
      </c>
      <c r="B62" s="45">
        <v>1137.4091989600001</v>
      </c>
      <c r="C62" s="45">
        <v>-402.87599620999998</v>
      </c>
    </row>
    <row r="63" spans="1:3" ht="14.25">
      <c r="A63" s="25"/>
      <c r="B63" s="37"/>
      <c r="C63" s="37"/>
    </row>
    <row r="64" spans="1:3" ht="15">
      <c r="A64" s="21" t="s">
        <v>17</v>
      </c>
      <c r="B64" s="41"/>
      <c r="C64" s="41"/>
    </row>
    <row r="65" spans="1:3" ht="15">
      <c r="A65" s="22" t="s">
        <v>30</v>
      </c>
      <c r="B65" s="37"/>
      <c r="C65" s="37"/>
    </row>
    <row r="66" spans="1:3" ht="15">
      <c r="A66" s="23" t="s">
        <v>65</v>
      </c>
      <c r="B66" s="37"/>
      <c r="C66" s="37"/>
    </row>
    <row r="67" spans="1:3" ht="14.25">
      <c r="A67" s="25" t="s">
        <v>43</v>
      </c>
      <c r="B67" s="32">
        <v>171.94212101999997</v>
      </c>
      <c r="C67" s="32">
        <v>-41.215568110000007</v>
      </c>
    </row>
    <row r="68" spans="1:1" ht="14.25">
      <c r="A68" s="25"/>
    </row>
    <row r="69" spans="1:3" ht="15">
      <c r="A69" s="33" t="s">
        <v>101</v>
      </c>
      <c r="B69" s="45">
        <v>171.94212101999997</v>
      </c>
      <c r="C69" s="45">
        <v>-41.215568110000007</v>
      </c>
    </row>
    <row r="70" spans="1:3" ht="15">
      <c r="A70" s="33"/>
      <c r="B70" s="34"/>
      <c r="C70" s="34"/>
    </row>
    <row r="71" spans="1:3" ht="15">
      <c r="A71" s="21" t="s">
        <v>83</v>
      </c>
      <c r="B71" s="34"/>
      <c r="C71" s="34"/>
    </row>
    <row r="72" spans="1:3" ht="15">
      <c r="A72" s="22" t="s">
        <v>30</v>
      </c>
      <c r="B72" s="34"/>
      <c r="C72" s="34"/>
    </row>
    <row r="73" spans="1:3" ht="15">
      <c r="A73" s="23" t="s">
        <v>65</v>
      </c>
      <c r="B73" s="34"/>
      <c r="C73" s="34"/>
    </row>
    <row r="74" spans="1:3" ht="14.25">
      <c r="A74" s="25" t="s">
        <v>83</v>
      </c>
      <c r="B74" s="32">
        <v>83.47563774000001</v>
      </c>
      <c r="C74" s="32">
        <v>-81.347690020000002</v>
      </c>
    </row>
    <row r="75" spans="1:3" ht="14.25">
      <c r="A75" s="25"/>
      <c r="B75" s="37"/>
      <c r="C75" s="37"/>
    </row>
    <row r="76" spans="1:3" ht="15">
      <c r="A76" s="33" t="s">
        <v>102</v>
      </c>
      <c r="B76" s="45">
        <v>83.47563774000001</v>
      </c>
      <c r="C76" s="45">
        <v>-81.347690020000002</v>
      </c>
    </row>
    <row r="77" spans="1:3" ht="14.25">
      <c r="A77" s="25"/>
      <c r="B77" s="37"/>
      <c r="C77" s="37"/>
    </row>
    <row r="78" spans="1:3" ht="14.25">
      <c r="A78" s="25"/>
      <c r="B78" s="37"/>
      <c r="C78" s="37"/>
    </row>
    <row r="79" spans="1:3" ht="15">
      <c r="A79" s="21" t="s">
        <v>147</v>
      </c>
      <c r="B79" s="41"/>
      <c r="C79" s="41"/>
    </row>
    <row r="80" spans="1:3" ht="15">
      <c r="A80" s="22" t="s">
        <v>30</v>
      </c>
      <c r="B80" s="37"/>
      <c r="C80" s="37"/>
    </row>
    <row r="81" spans="1:3" ht="15">
      <c r="A81" s="23" t="s">
        <v>64</v>
      </c>
      <c r="B81" s="37"/>
      <c r="C81" s="37"/>
    </row>
    <row r="82" spans="1:3" ht="14.25">
      <c r="A82" s="25" t="s">
        <v>84</v>
      </c>
      <c r="B82" s="32">
        <v>376.60029196000005</v>
      </c>
      <c r="C82" s="32">
        <v>-558.03060542000003</v>
      </c>
    </row>
    <row r="83" spans="1:3" ht="14.25">
      <c r="A83" s="25" t="s">
        <v>85</v>
      </c>
      <c r="B83" s="32">
        <v>1570.5279213599999</v>
      </c>
      <c r="C83" s="32">
        <v>-624.14163590999999</v>
      </c>
    </row>
    <row r="84" spans="1:3" ht="14.25">
      <c r="A84" s="25" t="s">
        <v>86</v>
      </c>
      <c r="B84" s="32">
        <v>347.92134100999994</v>
      </c>
      <c r="C84" s="32">
        <v>-136.37010553000002</v>
      </c>
    </row>
    <row r="85" spans="1:3" ht="14.25">
      <c r="A85" s="25" t="s">
        <v>87</v>
      </c>
      <c r="B85" s="32">
        <v>415.77061923999997</v>
      </c>
      <c r="C85" s="32">
        <v>-652.17737676999991</v>
      </c>
    </row>
    <row r="86" spans="1:3" ht="14.25">
      <c r="A86" s="25" t="s">
        <v>88</v>
      </c>
      <c r="B86" s="32">
        <v>322.25242526</v>
      </c>
      <c r="C86" s="32">
        <v>-1087.4862971400003</v>
      </c>
    </row>
    <row r="87" spans="1:3" ht="14.25">
      <c r="A87" s="25" t="s">
        <v>89</v>
      </c>
      <c r="B87" s="32">
        <v>294.83510950999994</v>
      </c>
      <c r="C87" s="32">
        <v>-440.16909306999992</v>
      </c>
    </row>
    <row r="88" spans="1:1" ht="15">
      <c r="A88" s="23" t="s">
        <v>65</v>
      </c>
    </row>
    <row r="89" spans="1:3" ht="14.25">
      <c r="A89" s="25" t="s">
        <v>90</v>
      </c>
      <c r="B89" s="32">
        <v>229.76287605000005</v>
      </c>
      <c r="C89" s="32">
        <v>-542.83907707000003</v>
      </c>
    </row>
    <row r="90" spans="1:3" ht="14.25">
      <c r="A90" s="25"/>
      <c r="B90" s="40"/>
      <c r="C90" s="40"/>
    </row>
    <row r="91" spans="1:3" ht="15">
      <c r="A91" s="33" t="s">
        <v>168</v>
      </c>
      <c r="B91" s="45">
        <v>3557.6705843899999</v>
      </c>
      <c r="C91" s="45">
        <v>-4041.2141909100001</v>
      </c>
    </row>
    <row r="92" spans="1:3" ht="14.25">
      <c r="A92" s="25"/>
      <c r="B92" s="37"/>
      <c r="C92" s="37"/>
    </row>
    <row r="93" spans="1:3" ht="15">
      <c r="A93" s="21" t="s">
        <v>157</v>
      </c>
      <c r="B93" s="41"/>
      <c r="C93" s="41"/>
    </row>
    <row r="94" spans="1:3" ht="15">
      <c r="A94" s="22" t="s">
        <v>30</v>
      </c>
      <c r="B94" s="37"/>
      <c r="C94" s="37"/>
    </row>
    <row r="95" spans="1:3" ht="15">
      <c r="A95" s="23" t="s">
        <v>65</v>
      </c>
      <c r="B95" s="37"/>
      <c r="C95" s="37"/>
    </row>
    <row r="96" spans="1:3" ht="14.25">
      <c r="A96" s="25" t="s">
        <v>44</v>
      </c>
      <c r="B96" s="32">
        <v>165.96551016999999</v>
      </c>
      <c r="C96" s="32">
        <v>-944.67249807000007</v>
      </c>
    </row>
    <row r="97" spans="1:3" ht="14.25">
      <c r="A97" s="25" t="s">
        <v>91</v>
      </c>
      <c r="B97" s="32">
        <v>2.7937151500000001</v>
      </c>
      <c r="C97" s="32">
        <v>0</v>
      </c>
    </row>
    <row r="98" spans="1:3" ht="14.25">
      <c r="A98" s="25" t="s">
        <v>158</v>
      </c>
      <c r="B98" s="32">
        <v>917.52350000000001</v>
      </c>
      <c r="C98" s="32">
        <v>0</v>
      </c>
    </row>
    <row r="99" spans="1:3" ht="14.25">
      <c r="A99" s="25" t="s">
        <v>159</v>
      </c>
      <c r="B99" s="32">
        <v>0</v>
      </c>
      <c r="C99" s="32">
        <v>-149.80641618999999</v>
      </c>
    </row>
    <row r="100" spans="1:3" ht="14.25">
      <c r="A100" s="25" t="s">
        <v>169</v>
      </c>
      <c r="B100" s="32">
        <v>0</v>
      </c>
      <c r="C100" s="32">
        <v>-701.01348895000001</v>
      </c>
    </row>
    <row r="101" spans="1:3" ht="14.25">
      <c r="A101" s="25" t="s">
        <v>160</v>
      </c>
      <c r="B101" s="32">
        <v>1512.9278805100003</v>
      </c>
      <c r="C101" s="32">
        <v>0</v>
      </c>
    </row>
    <row r="102" spans="1:3" ht="14.25">
      <c r="A102" s="25" t="s">
        <v>170</v>
      </c>
      <c r="B102" s="32">
        <v>0</v>
      </c>
      <c r="C102" s="32">
        <v>-78.212210589999998</v>
      </c>
    </row>
    <row r="103" spans="1:3" ht="14.25">
      <c r="A103" s="25" t="s">
        <v>92</v>
      </c>
      <c r="B103" s="32">
        <v>84.563699409999998</v>
      </c>
      <c r="C103" s="32">
        <v>0</v>
      </c>
    </row>
    <row r="104" spans="1:3" ht="14.25">
      <c r="A104" s="25" t="s">
        <v>49</v>
      </c>
      <c r="B104" s="32">
        <v>0</v>
      </c>
      <c r="C104" s="32">
        <v>-119.98030075999999</v>
      </c>
    </row>
    <row r="105" spans="1:3" ht="14.25">
      <c r="A105" s="25" t="s">
        <v>50</v>
      </c>
      <c r="B105" s="32">
        <v>0</v>
      </c>
      <c r="C105" s="32">
        <v>-177.17575643999999</v>
      </c>
    </row>
    <row r="106" spans="1:3" ht="14.25">
      <c r="A106" s="25" t="s">
        <v>57</v>
      </c>
      <c r="B106" s="32">
        <v>0</v>
      </c>
      <c r="C106" s="32">
        <v>-7130.8179875900014</v>
      </c>
    </row>
    <row r="107" spans="1:3" ht="14.25">
      <c r="A107" s="25" t="s">
        <v>51</v>
      </c>
      <c r="B107" s="32">
        <v>0</v>
      </c>
      <c r="C107" s="32">
        <v>-1111.34997516</v>
      </c>
    </row>
    <row r="108" spans="1:3" ht="14.25" customHeight="1">
      <c r="A108" s="25" t="s">
        <v>93</v>
      </c>
      <c r="B108" s="32">
        <v>0</v>
      </c>
      <c r="C108" s="32">
        <v>-563.20014619000005</v>
      </c>
    </row>
    <row r="109" spans="1:3" ht="14.25" customHeight="1">
      <c r="A109" s="25" t="s">
        <v>52</v>
      </c>
      <c r="B109" s="32">
        <v>4332.6973211099994</v>
      </c>
      <c r="C109" s="32">
        <v>-74.368289779999998</v>
      </c>
    </row>
    <row r="110" spans="1:3" ht="14.25" customHeight="1">
      <c r="A110" s="25" t="s">
        <v>53</v>
      </c>
      <c r="B110" s="32">
        <v>96.234170390000003</v>
      </c>
      <c r="C110" s="32">
        <v>-2.4043144499999998</v>
      </c>
    </row>
    <row r="111" spans="1:3" ht="14.25">
      <c r="A111" s="25" t="s">
        <v>54</v>
      </c>
      <c r="B111" s="32">
        <v>2774.9096758299993</v>
      </c>
      <c r="C111" s="32">
        <v>0</v>
      </c>
    </row>
    <row r="112" spans="1:3" ht="14.25" customHeight="1">
      <c r="A112" s="25" t="s">
        <v>55</v>
      </c>
      <c r="B112" s="32">
        <v>325.84471603999998</v>
      </c>
      <c r="C112" s="32">
        <v>-8100.5246402300008</v>
      </c>
    </row>
    <row r="113" spans="1:1" ht="14.25">
      <c r="A113" s="25"/>
    </row>
    <row r="114" spans="1:3" ht="15">
      <c r="A114" s="33" t="s">
        <v>171</v>
      </c>
      <c r="B114" s="45">
        <v>10213.460188609999</v>
      </c>
      <c r="C114" s="45">
        <v>-19153.526024400002</v>
      </c>
    </row>
    <row r="115" spans="1:1" ht="14.25">
      <c r="A115" s="25"/>
    </row>
    <row r="116" spans="1:3" ht="15">
      <c r="A116" s="21" t="s">
        <v>18</v>
      </c>
      <c r="B116" s="41"/>
      <c r="C116" s="41"/>
    </row>
    <row r="117" spans="1:3" ht="15">
      <c r="A117" s="22" t="s">
        <v>30</v>
      </c>
      <c r="B117" s="40"/>
      <c r="C117" s="40"/>
    </row>
    <row r="118" spans="1:3" ht="15">
      <c r="A118" s="23" t="s">
        <v>64</v>
      </c>
      <c r="B118" s="40"/>
      <c r="C118" s="40"/>
    </row>
    <row r="119" spans="1:3" ht="14.25">
      <c r="A119" s="25" t="s">
        <v>60</v>
      </c>
      <c r="B119" s="32">
        <v>100.37322229</v>
      </c>
      <c r="C119" s="32">
        <v>-115.43250965999999</v>
      </c>
    </row>
    <row r="120" spans="1:3" ht="14.25">
      <c r="A120" s="25" t="s">
        <v>94</v>
      </c>
      <c r="B120" s="32">
        <v>350.72931749000008</v>
      </c>
      <c r="C120" s="32">
        <v>-460.62480849000008</v>
      </c>
    </row>
    <row r="121" spans="1:3" ht="14.25">
      <c r="A121" s="25" t="s">
        <v>61</v>
      </c>
      <c r="B121" s="32">
        <v>0</v>
      </c>
      <c r="C121" s="32">
        <v>-667.49173903999997</v>
      </c>
    </row>
    <row r="122" spans="1:3" ht="15">
      <c r="A122" s="23" t="s">
        <v>65</v>
      </c>
      <c r="B122" s="40"/>
      <c r="C122" s="40"/>
    </row>
    <row r="123" spans="1:3" ht="14.25">
      <c r="A123" s="25" t="s">
        <v>18</v>
      </c>
      <c r="B123" s="32">
        <v>7047.2396101700006</v>
      </c>
      <c r="C123" s="32">
        <v>-2079.0747130999998</v>
      </c>
    </row>
    <row r="124" spans="1:3" ht="14.25">
      <c r="A124" s="25"/>
      <c r="B124" s="40"/>
      <c r="C124" s="40"/>
    </row>
    <row r="125" spans="1:3" ht="15">
      <c r="A125" s="33" t="s">
        <v>103</v>
      </c>
      <c r="B125" s="45">
        <v>7498.3421499500009</v>
      </c>
      <c r="C125" s="45">
        <v>-3322.6237702899998</v>
      </c>
    </row>
    <row r="126" spans="1:3" ht="15">
      <c r="A126" s="33"/>
      <c r="B126" s="34"/>
      <c r="C126" s="34"/>
    </row>
    <row r="127" spans="1:3" ht="15">
      <c r="A127" s="21" t="s">
        <v>95</v>
      </c>
      <c r="B127" s="34"/>
      <c r="C127" s="34"/>
    </row>
    <row r="128" spans="1:3" ht="15">
      <c r="A128" s="22" t="s">
        <v>30</v>
      </c>
      <c r="B128" s="34"/>
      <c r="C128" s="34"/>
    </row>
    <row r="129" spans="1:3" ht="15">
      <c r="A129" s="23" t="s">
        <v>65</v>
      </c>
      <c r="B129" s="34"/>
      <c r="C129" s="34"/>
    </row>
    <row r="130" spans="1:3" ht="14.25">
      <c r="A130" s="25" t="s">
        <v>96</v>
      </c>
      <c r="B130" s="32">
        <v>142.00034909999999</v>
      </c>
      <c r="C130" s="32">
        <v>-61.597276620000002</v>
      </c>
    </row>
    <row r="131" spans="1:3" ht="15">
      <c r="A131" s="33"/>
      <c r="B131" s="34"/>
      <c r="C131" s="34"/>
    </row>
    <row r="132" spans="1:3" ht="15">
      <c r="A132" s="33" t="s">
        <v>104</v>
      </c>
      <c r="B132" s="45">
        <v>142.00034909999999</v>
      </c>
      <c r="C132" s="45">
        <v>-61.597276620000002</v>
      </c>
    </row>
    <row r="133" spans="1:3" ht="15">
      <c r="A133" s="33"/>
      <c r="B133" s="34"/>
      <c r="C133" s="34"/>
    </row>
    <row r="134" spans="1:3" ht="15">
      <c r="A134" s="21" t="s">
        <v>148</v>
      </c>
      <c r="B134" s="41"/>
      <c r="C134" s="41"/>
    </row>
    <row r="135" spans="1:1" ht="15">
      <c r="A135" s="22" t="s">
        <v>30</v>
      </c>
    </row>
    <row r="136" spans="1:1" ht="15">
      <c r="A136" s="23" t="s">
        <v>64</v>
      </c>
    </row>
    <row r="137" spans="1:3" ht="14.25">
      <c r="A137" s="25" t="s">
        <v>97</v>
      </c>
      <c r="B137" s="32">
        <v>3365.4871034799999</v>
      </c>
      <c r="C137" s="32">
        <v>-1356.5877469899999</v>
      </c>
    </row>
    <row r="138" spans="1:3" ht="14.25">
      <c r="A138" s="25" t="s">
        <v>58</v>
      </c>
      <c r="B138" s="32">
        <v>3762.8608260800002</v>
      </c>
      <c r="C138" s="32">
        <v>-1127.8323299899998</v>
      </c>
    </row>
    <row r="139" spans="1:1" ht="15">
      <c r="A139" s="23" t="s">
        <v>65</v>
      </c>
    </row>
    <row r="140" spans="1:3" ht="14.25">
      <c r="A140" s="25" t="s">
        <v>59</v>
      </c>
      <c r="B140" s="32">
        <v>38.251908889999996</v>
      </c>
      <c r="C140" s="32">
        <v>-937.13649504999989</v>
      </c>
    </row>
    <row r="141" spans="1:3" ht="15">
      <c r="A141" s="33"/>
      <c r="B141" s="34"/>
      <c r="C141" s="34"/>
    </row>
    <row r="142" spans="1:3" ht="15">
      <c r="A142" s="33" t="s">
        <v>172</v>
      </c>
      <c r="B142" s="45">
        <v>7166.5998384499999</v>
      </c>
      <c r="C142" s="45">
        <v>-3421.5565720300001</v>
      </c>
    </row>
    <row r="143" spans="1:1" ht="14.25">
      <c r="A143" s="43"/>
    </row>
    <row r="144" spans="1:3" ht="15">
      <c r="A144" s="44" t="s">
        <v>98</v>
      </c>
      <c r="B144" s="42">
        <v>39948.042777699993</v>
      </c>
      <c r="C144" s="42">
        <v>-41419.635828470004</v>
      </c>
    </row>
  </sheetData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7:I53"/>
  <sheetViews>
    <sheetView rightToLeft="1" workbookViewId="0" topLeftCell="A19">
      <selection pane="topLeft" activeCell="F33" sqref="F33"/>
    </sheetView>
  </sheetViews>
  <sheetFormatPr defaultRowHeight="14.25"/>
  <cols>
    <col min="1" max="1" width="44.25" bestFit="1" customWidth="1"/>
    <col min="2" max="6" width="10.625" customWidth="1"/>
    <col min="7" max="7" width="12" bestFit="1" customWidth="1"/>
  </cols>
  <sheetData>
    <row r="7" spans="1:7" ht="60">
      <c r="A7" s="1"/>
      <c r="B7" s="1" t="s">
        <v>66</v>
      </c>
      <c r="C7" s="1" t="s">
        <v>21</v>
      </c>
      <c r="D7" s="2" t="s">
        <v>22</v>
      </c>
      <c r="E7" s="2" t="s">
        <v>23</v>
      </c>
      <c r="F7" s="2" t="s">
        <v>26</v>
      </c>
      <c r="G7" s="2" t="s">
        <v>67</v>
      </c>
    </row>
    <row r="8" spans="1:7" ht="15">
      <c r="A8" s="1"/>
      <c r="B8" s="1"/>
      <c r="C8" s="1"/>
      <c r="D8" s="1"/>
      <c r="E8" s="1" t="s">
        <v>7</v>
      </c>
      <c r="F8" s="1" t="s">
        <v>7</v>
      </c>
      <c r="G8" s="1" t="s">
        <v>6</v>
      </c>
    </row>
    <row r="9" spans="1:9" ht="15">
      <c r="A9" s="21" t="s">
        <v>15</v>
      </c>
      <c r="B9" s="12"/>
      <c r="C9" s="12"/>
      <c r="D9" s="12"/>
      <c r="E9" s="12"/>
      <c r="F9" s="12"/>
      <c r="G9" s="12"/>
      <c r="H9" s="12"/>
      <c r="I9" s="12"/>
    </row>
    <row r="10" spans="1:9" ht="15">
      <c r="A10" s="22" t="s">
        <v>105</v>
      </c>
      <c r="B10" s="12"/>
      <c r="C10" s="12"/>
      <c r="D10" s="12"/>
      <c r="E10" s="12"/>
      <c r="F10" s="12"/>
      <c r="G10" s="12"/>
      <c r="H10" s="12"/>
      <c r="I10" s="12"/>
    </row>
    <row r="11" spans="1:9" ht="15">
      <c r="A11" s="24" t="s">
        <v>106</v>
      </c>
      <c r="B11" s="12"/>
      <c r="C11" s="12"/>
      <c r="D11" s="12"/>
      <c r="E11" s="27"/>
      <c r="F11" s="12"/>
      <c r="G11" s="12"/>
      <c r="H11" s="12"/>
      <c r="I11" s="12"/>
    </row>
    <row r="12" spans="1:9" ht="14.25">
      <c r="A12" s="25" t="s">
        <v>107</v>
      </c>
      <c r="B12" s="12" t="s">
        <v>108</v>
      </c>
      <c r="C12" s="12" t="s">
        <v>35</v>
      </c>
      <c r="D12" s="12" t="s">
        <v>68</v>
      </c>
      <c r="E12" s="13">
        <v>0.0425</v>
      </c>
      <c r="F12" s="12"/>
      <c r="G12" s="40">
        <v>5134.8262478400002</v>
      </c>
      <c r="H12" s="12"/>
      <c r="I12" s="12"/>
    </row>
    <row r="13" spans="1:9" ht="14.25">
      <c r="A13" s="25" t="s">
        <v>109</v>
      </c>
      <c r="B13" s="12" t="s">
        <v>108</v>
      </c>
      <c r="C13" s="12" t="s">
        <v>35</v>
      </c>
      <c r="D13" s="12" t="s">
        <v>68</v>
      </c>
      <c r="E13" s="13">
        <v>0.0425</v>
      </c>
      <c r="F13" s="12"/>
      <c r="G13" s="40">
        <v>2567.4131239099997</v>
      </c>
      <c r="H13" s="12"/>
      <c r="I13" s="12"/>
    </row>
    <row r="14" spans="1:9" ht="14.25">
      <c r="A14" s="25" t="s">
        <v>110</v>
      </c>
      <c r="B14" s="12" t="s">
        <v>108</v>
      </c>
      <c r="C14" s="12" t="s">
        <v>35</v>
      </c>
      <c r="D14" s="12" t="s">
        <v>68</v>
      </c>
      <c r="E14" s="13">
        <v>0.0425</v>
      </c>
      <c r="F14" s="12"/>
      <c r="G14" s="40">
        <v>1640.7886949699998</v>
      </c>
      <c r="H14" s="12"/>
      <c r="I14" s="12"/>
    </row>
    <row r="15" spans="1:9" ht="14.25">
      <c r="A15" s="25" t="s">
        <v>110</v>
      </c>
      <c r="B15" s="12" t="s">
        <v>111</v>
      </c>
      <c r="C15" s="12" t="s">
        <v>35</v>
      </c>
      <c r="D15" s="12" t="s">
        <v>68</v>
      </c>
      <c r="E15" s="13">
        <v>0.0425</v>
      </c>
      <c r="F15" s="12"/>
      <c r="G15" s="40">
        <v>893.66483088000007</v>
      </c>
      <c r="H15" s="12"/>
      <c r="I15" s="12"/>
    </row>
    <row r="16" spans="1:9" ht="14.25">
      <c r="A16" s="25" t="s">
        <v>110</v>
      </c>
      <c r="B16" s="12" t="s">
        <v>112</v>
      </c>
      <c r="C16" s="12" t="s">
        <v>35</v>
      </c>
      <c r="D16" s="12" t="s">
        <v>68</v>
      </c>
      <c r="E16" s="13">
        <v>0.0425</v>
      </c>
      <c r="F16" s="12"/>
      <c r="G16" s="40">
        <v>268.75719846999971</v>
      </c>
      <c r="H16" s="12"/>
      <c r="I16" s="12"/>
    </row>
    <row r="17" spans="1:9" ht="14.25">
      <c r="A17" s="25" t="s">
        <v>110</v>
      </c>
      <c r="B17" s="12" t="s">
        <v>113</v>
      </c>
      <c r="C17" s="12" t="s">
        <v>35</v>
      </c>
      <c r="D17" s="12" t="s">
        <v>68</v>
      </c>
      <c r="E17" s="13">
        <v>0.0425</v>
      </c>
      <c r="F17" s="12"/>
      <c r="G17" s="40">
        <v>127.85503189000002</v>
      </c>
      <c r="H17" s="12"/>
      <c r="I17" s="12"/>
    </row>
    <row r="18" spans="1:9" ht="14.25">
      <c r="A18" s="25" t="s">
        <v>110</v>
      </c>
      <c r="B18" s="12" t="s">
        <v>114</v>
      </c>
      <c r="C18" s="12" t="s">
        <v>35</v>
      </c>
      <c r="D18" s="12" t="s">
        <v>68</v>
      </c>
      <c r="E18" s="13">
        <v>0.0425</v>
      </c>
      <c r="F18" s="12"/>
      <c r="G18" s="40">
        <v>669.59031645000005</v>
      </c>
      <c r="H18" s="12"/>
      <c r="I18" s="12"/>
    </row>
    <row r="19" spans="1:9" ht="14.25">
      <c r="A19" s="25" t="s">
        <v>110</v>
      </c>
      <c r="B19" s="12" t="s">
        <v>115</v>
      </c>
      <c r="C19" s="12" t="s">
        <v>35</v>
      </c>
      <c r="D19" s="12" t="s">
        <v>68</v>
      </c>
      <c r="E19" s="13">
        <v>0.0425</v>
      </c>
      <c r="F19" s="12"/>
      <c r="G19" s="40">
        <v>465.65226230999997</v>
      </c>
      <c r="H19" s="12"/>
      <c r="I19" s="12"/>
    </row>
    <row r="20" spans="1:9" ht="14.25">
      <c r="A20" s="25" t="s">
        <v>110</v>
      </c>
      <c r="B20" s="12" t="s">
        <v>116</v>
      </c>
      <c r="C20" s="12" t="s">
        <v>35</v>
      </c>
      <c r="D20" s="12" t="s">
        <v>68</v>
      </c>
      <c r="E20" s="13">
        <v>0.0425</v>
      </c>
      <c r="F20" s="12"/>
      <c r="G20" s="40">
        <v>886.94258190000005</v>
      </c>
      <c r="H20" s="12"/>
      <c r="I20" s="12"/>
    </row>
    <row r="21" spans="1:9" ht="14.25">
      <c r="A21" s="25" t="s">
        <v>110</v>
      </c>
      <c r="B21" s="12" t="s">
        <v>117</v>
      </c>
      <c r="C21" s="12" t="s">
        <v>35</v>
      </c>
      <c r="D21" s="12" t="s">
        <v>68</v>
      </c>
      <c r="E21" s="13">
        <v>0.0425</v>
      </c>
      <c r="F21" s="12"/>
      <c r="G21" s="40">
        <v>108.34794688</v>
      </c>
      <c r="H21" s="12"/>
      <c r="I21" s="12"/>
    </row>
    <row r="22" spans="1:9" ht="14.25">
      <c r="A22" s="25" t="s">
        <v>118</v>
      </c>
      <c r="B22" s="12" t="s">
        <v>111</v>
      </c>
      <c r="C22" s="12" t="s">
        <v>35</v>
      </c>
      <c r="D22" s="12" t="s">
        <v>68</v>
      </c>
      <c r="E22" s="13">
        <v>0.0425</v>
      </c>
      <c r="F22" s="12"/>
      <c r="G22" s="40">
        <v>241.46879339999998</v>
      </c>
      <c r="H22" s="12"/>
      <c r="I22" s="12"/>
    </row>
    <row r="23" spans="1:9" ht="14.25">
      <c r="A23" s="25" t="s">
        <v>118</v>
      </c>
      <c r="B23" s="12" t="s">
        <v>119</v>
      </c>
      <c r="C23" s="12" t="s">
        <v>35</v>
      </c>
      <c r="D23" s="12" t="s">
        <v>68</v>
      </c>
      <c r="E23" s="13">
        <v>0.0425</v>
      </c>
      <c r="F23" s="12"/>
      <c r="G23" s="40">
        <v>512.55317364999996</v>
      </c>
      <c r="H23" s="12"/>
      <c r="I23" s="12"/>
    </row>
    <row r="24" spans="1:9" ht="14.25">
      <c r="A24" s="25" t="s">
        <v>118</v>
      </c>
      <c r="B24" s="12" t="s">
        <v>120</v>
      </c>
      <c r="C24" s="12" t="s">
        <v>35</v>
      </c>
      <c r="D24" s="12" t="s">
        <v>68</v>
      </c>
      <c r="E24" s="13">
        <v>0.0425</v>
      </c>
      <c r="F24" s="12"/>
      <c r="G24" s="40">
        <v>699.78554044999998</v>
      </c>
      <c r="H24" s="12"/>
      <c r="I24" s="12"/>
    </row>
    <row r="25" spans="1:9" ht="14.25">
      <c r="A25" s="25" t="s">
        <v>118</v>
      </c>
      <c r="B25" s="12" t="s">
        <v>121</v>
      </c>
      <c r="C25" s="12" t="s">
        <v>35</v>
      </c>
      <c r="D25" s="12" t="s">
        <v>68</v>
      </c>
      <c r="E25" s="13">
        <v>0.0425</v>
      </c>
      <c r="F25" s="12"/>
      <c r="G25" s="40">
        <v>540.43180786000016</v>
      </c>
      <c r="H25" s="12"/>
      <c r="I25" s="12"/>
    </row>
    <row r="26" spans="1:9" ht="14.25">
      <c r="A26" s="25" t="s">
        <v>118</v>
      </c>
      <c r="B26" s="12" t="s">
        <v>122</v>
      </c>
      <c r="C26" s="12" t="s">
        <v>35</v>
      </c>
      <c r="D26" s="12" t="s">
        <v>68</v>
      </c>
      <c r="E26" s="13">
        <v>0.0425</v>
      </c>
      <c r="F26" s="12"/>
      <c r="G26" s="40">
        <v>211.85053915</v>
      </c>
      <c r="H26" s="12"/>
      <c r="I26" s="12"/>
    </row>
    <row r="27" spans="2:9" ht="14.25">
      <c r="B27" s="12"/>
      <c r="C27" s="12"/>
      <c r="D27" s="12"/>
      <c r="E27" s="13"/>
      <c r="F27" s="12"/>
      <c r="G27" s="16"/>
      <c r="H27" s="12"/>
      <c r="I27" s="12"/>
    </row>
    <row r="28" spans="1:9" ht="15">
      <c r="A28" s="24" t="s">
        <v>173</v>
      </c>
      <c r="B28" s="12"/>
      <c r="C28" s="12"/>
      <c r="D28" s="12"/>
      <c r="E28" s="13"/>
      <c r="F28" s="12"/>
      <c r="G28" s="47">
        <v>14969.928090009998</v>
      </c>
      <c r="H28" s="12"/>
      <c r="I28" s="12"/>
    </row>
    <row r="29" spans="1:9" ht="14.25">
      <c r="A29" s="25"/>
      <c r="B29" s="12"/>
      <c r="C29" s="12"/>
      <c r="D29" s="12"/>
      <c r="E29" s="13"/>
      <c r="F29" s="12"/>
      <c r="G29" s="16"/>
      <c r="H29" s="12"/>
      <c r="I29" s="12"/>
    </row>
    <row r="30" spans="1:9" ht="15.75">
      <c r="A30" s="14" t="s">
        <v>123</v>
      </c>
      <c r="B30" s="12"/>
      <c r="C30" s="12"/>
      <c r="D30" s="12"/>
      <c r="E30" s="13"/>
      <c r="F30" s="12"/>
      <c r="G30" s="47">
        <v>14969.928090009998</v>
      </c>
      <c r="H30" s="12"/>
      <c r="I30" s="12"/>
    </row>
    <row r="31" spans="1:9" ht="14.25">
      <c r="A31" s="25"/>
      <c r="B31" s="12"/>
      <c r="C31" s="12"/>
      <c r="D31" s="12"/>
      <c r="E31" s="12"/>
      <c r="F31" s="12"/>
      <c r="G31" s="12"/>
      <c r="H31" s="12"/>
      <c r="I31" s="12"/>
    </row>
    <row r="32" spans="1:9" ht="15.75">
      <c r="A32" s="21" t="s">
        <v>174</v>
      </c>
      <c r="B32" s="12"/>
      <c r="C32" s="12"/>
      <c r="D32" s="12"/>
      <c r="E32" s="12"/>
      <c r="F32" s="12"/>
      <c r="G32" s="14"/>
      <c r="H32" s="12"/>
      <c r="I32" s="12"/>
    </row>
    <row r="33" spans="1:9" ht="15">
      <c r="A33" s="22" t="s">
        <v>105</v>
      </c>
      <c r="B33" s="12"/>
      <c r="C33" s="12"/>
      <c r="D33" s="12"/>
      <c r="E33" s="12"/>
      <c r="F33" s="12"/>
      <c r="G33" s="12"/>
      <c r="H33" s="12"/>
      <c r="I33" s="12"/>
    </row>
    <row r="34" spans="1:9" ht="15.75">
      <c r="A34" s="24" t="s">
        <v>106</v>
      </c>
      <c r="B34" s="12"/>
      <c r="C34" s="12"/>
      <c r="D34" s="12"/>
      <c r="E34" s="12"/>
      <c r="F34" s="13"/>
      <c r="G34" s="14"/>
      <c r="H34" s="12"/>
      <c r="I34" s="12"/>
    </row>
    <row r="35" spans="1:9" ht="14.25">
      <c r="A35" s="25" t="s">
        <v>124</v>
      </c>
      <c r="B35" s="12" t="s">
        <v>111</v>
      </c>
      <c r="C35" s="12" t="s">
        <v>76</v>
      </c>
      <c r="D35" s="12" t="s">
        <v>68</v>
      </c>
      <c r="E35" s="13">
        <v>0.04</v>
      </c>
      <c r="F35" s="13"/>
      <c r="G35" s="40">
        <v>220.63936330000001</v>
      </c>
      <c r="H35" s="12"/>
      <c r="I35" s="12"/>
    </row>
    <row r="36" spans="1:9" ht="14.25">
      <c r="A36" s="25" t="s">
        <v>124</v>
      </c>
      <c r="B36" s="12" t="s">
        <v>125</v>
      </c>
      <c r="C36" s="12" t="s">
        <v>76</v>
      </c>
      <c r="D36" s="12" t="s">
        <v>68</v>
      </c>
      <c r="E36" s="13">
        <v>0.04</v>
      </c>
      <c r="F36" s="13"/>
      <c r="G36" s="40">
        <v>112.00382003999999</v>
      </c>
      <c r="H36" s="12"/>
      <c r="I36" s="12"/>
    </row>
    <row r="37" spans="1:9" ht="14.25">
      <c r="A37" s="25" t="s">
        <v>124</v>
      </c>
      <c r="B37" s="12" t="s">
        <v>126</v>
      </c>
      <c r="C37" s="12" t="s">
        <v>76</v>
      </c>
      <c r="D37" s="12" t="s">
        <v>68</v>
      </c>
      <c r="E37" s="13">
        <v>0.04</v>
      </c>
      <c r="F37" s="13"/>
      <c r="G37" s="40">
        <v>525.91876473000002</v>
      </c>
      <c r="H37" s="12"/>
      <c r="I37" s="12"/>
    </row>
    <row r="38" spans="1:9" ht="14.25">
      <c r="A38" s="25" t="s">
        <v>124</v>
      </c>
      <c r="B38" s="12" t="s">
        <v>127</v>
      </c>
      <c r="C38" s="12" t="s">
        <v>76</v>
      </c>
      <c r="D38" s="12" t="s">
        <v>68</v>
      </c>
      <c r="E38" s="13">
        <v>0.04</v>
      </c>
      <c r="F38" s="13"/>
      <c r="G38" s="40">
        <v>414.55289773999999</v>
      </c>
      <c r="H38" s="12"/>
      <c r="I38" s="12"/>
    </row>
    <row r="39" spans="1:9" ht="14.25">
      <c r="A39" s="25" t="s">
        <v>124</v>
      </c>
      <c r="B39" s="12" t="s">
        <v>128</v>
      </c>
      <c r="C39" s="12" t="s">
        <v>76</v>
      </c>
      <c r="D39" s="12" t="s">
        <v>68</v>
      </c>
      <c r="E39" s="13">
        <v>0.04</v>
      </c>
      <c r="F39" s="13"/>
      <c r="G39" s="40">
        <v>558.0348017</v>
      </c>
      <c r="H39" s="12"/>
      <c r="I39" s="12"/>
    </row>
    <row r="40" spans="1:9" ht="14.25">
      <c r="A40" s="25" t="s">
        <v>124</v>
      </c>
      <c r="B40" s="12" t="s">
        <v>120</v>
      </c>
      <c r="C40" s="12" t="s">
        <v>76</v>
      </c>
      <c r="D40" s="12" t="s">
        <v>68</v>
      </c>
      <c r="E40" s="13">
        <v>0.04</v>
      </c>
      <c r="F40" s="13"/>
      <c r="G40" s="40">
        <v>459.87155471999995</v>
      </c>
      <c r="H40" s="12"/>
      <c r="I40" s="12"/>
    </row>
    <row r="41" spans="1:9" ht="14.25">
      <c r="A41" s="25" t="s">
        <v>124</v>
      </c>
      <c r="B41" s="12" t="s">
        <v>129</v>
      </c>
      <c r="C41" s="12" t="s">
        <v>76</v>
      </c>
      <c r="D41" s="12" t="s">
        <v>68</v>
      </c>
      <c r="E41" s="13">
        <v>0.04</v>
      </c>
      <c r="F41" s="13"/>
      <c r="G41" s="40">
        <v>321.69477328000005</v>
      </c>
      <c r="H41" s="12"/>
      <c r="I41" s="12"/>
    </row>
    <row r="42" spans="1:9" ht="14.25">
      <c r="A42" s="25" t="s">
        <v>124</v>
      </c>
      <c r="B42" s="12" t="s">
        <v>130</v>
      </c>
      <c r="C42" s="12" t="s">
        <v>76</v>
      </c>
      <c r="D42" s="12" t="s">
        <v>68</v>
      </c>
      <c r="E42" s="13">
        <v>0.04</v>
      </c>
      <c r="F42" s="13"/>
      <c r="G42" s="40">
        <v>211.32334920999998</v>
      </c>
      <c r="H42" s="12"/>
      <c r="I42" s="12"/>
    </row>
    <row r="43" spans="1:9" ht="14.25">
      <c r="A43" s="25" t="s">
        <v>124</v>
      </c>
      <c r="B43" s="12" t="s">
        <v>114</v>
      </c>
      <c r="C43" s="12" t="s">
        <v>76</v>
      </c>
      <c r="D43" s="12" t="s">
        <v>68</v>
      </c>
      <c r="E43" s="13">
        <v>0.04</v>
      </c>
      <c r="F43" s="13"/>
      <c r="G43" s="40">
        <v>463.87299714999995</v>
      </c>
      <c r="H43" s="12"/>
      <c r="I43" s="12"/>
    </row>
    <row r="44" spans="1:9" ht="14.25">
      <c r="A44" s="25" t="s">
        <v>124</v>
      </c>
      <c r="B44" s="12" t="s">
        <v>116</v>
      </c>
      <c r="C44" s="12" t="s">
        <v>76</v>
      </c>
      <c r="D44" s="12" t="s">
        <v>68</v>
      </c>
      <c r="E44" s="13">
        <v>0.04</v>
      </c>
      <c r="F44" s="13"/>
      <c r="G44" s="40">
        <v>398.54183438000001</v>
      </c>
      <c r="H44" s="12"/>
      <c r="I44" s="12"/>
    </row>
    <row r="45" spans="1:9" ht="14.25">
      <c r="A45" s="25" t="s">
        <v>124</v>
      </c>
      <c r="B45" s="12" t="s">
        <v>117</v>
      </c>
      <c r="C45" s="12" t="s">
        <v>76</v>
      </c>
      <c r="D45" s="12" t="s">
        <v>68</v>
      </c>
      <c r="E45" s="13">
        <v>0.04</v>
      </c>
      <c r="F45" s="13"/>
      <c r="G45" s="40">
        <v>48.486141570000008</v>
      </c>
      <c r="H45" s="12"/>
      <c r="I45" s="12"/>
    </row>
    <row r="46" spans="1:9" ht="14.25">
      <c r="A46" s="25" t="s">
        <v>124</v>
      </c>
      <c r="B46" s="12" t="s">
        <v>122</v>
      </c>
      <c r="C46" s="12" t="s">
        <v>76</v>
      </c>
      <c r="D46" s="12" t="s">
        <v>68</v>
      </c>
      <c r="E46" s="13">
        <v>0.04</v>
      </c>
      <c r="F46" s="13"/>
      <c r="G46" s="40">
        <v>83.100713420000005</v>
      </c>
      <c r="H46" s="12"/>
      <c r="I46" s="12"/>
    </row>
    <row r="47" spans="1:9" ht="14.25">
      <c r="A47" s="25" t="s">
        <v>124</v>
      </c>
      <c r="B47" s="12" t="s">
        <v>131</v>
      </c>
      <c r="C47" s="12" t="s">
        <v>76</v>
      </c>
      <c r="D47" s="12" t="s">
        <v>68</v>
      </c>
      <c r="E47" s="13">
        <v>0.04</v>
      </c>
      <c r="F47" s="13"/>
      <c r="G47" s="40">
        <v>263.08848369999998</v>
      </c>
      <c r="H47" s="12"/>
      <c r="I47" s="12"/>
    </row>
    <row r="48" spans="2:9" ht="14.25">
      <c r="B48" s="12"/>
      <c r="C48" s="12"/>
      <c r="D48" s="12"/>
      <c r="E48" s="12"/>
      <c r="F48" s="13"/>
      <c r="G48" s="16"/>
      <c r="H48" s="12"/>
      <c r="I48" s="12"/>
    </row>
    <row r="49" spans="1:9" ht="15">
      <c r="A49" s="24" t="s">
        <v>173</v>
      </c>
      <c r="B49" s="12"/>
      <c r="C49" s="12"/>
      <c r="D49" s="12"/>
      <c r="E49" s="13"/>
      <c r="F49" s="12"/>
      <c r="G49" s="47">
        <f>SUM(G35:G48)</f>
        <v>4081.1294949399999</v>
      </c>
      <c r="H49" s="12"/>
      <c r="I49" s="12"/>
    </row>
    <row r="50" spans="2:9" ht="14.25">
      <c r="B50" s="12"/>
      <c r="C50" s="12"/>
      <c r="D50" s="12"/>
      <c r="E50" s="12"/>
      <c r="F50" s="13"/>
      <c r="G50" s="16"/>
      <c r="H50" s="12"/>
      <c r="I50" s="12"/>
    </row>
    <row r="51" spans="1:9" ht="15.75">
      <c r="A51" s="14" t="s">
        <v>175</v>
      </c>
      <c r="B51" s="12"/>
      <c r="C51" s="12"/>
      <c r="D51" s="12"/>
      <c r="E51" s="12"/>
      <c r="F51" s="12"/>
      <c r="G51" s="48">
        <v>4081.1294949399999</v>
      </c>
      <c r="H51" s="12"/>
      <c r="I51" s="12"/>
    </row>
    <row r="53" spans="1:9" ht="15.75">
      <c r="A53" s="14" t="s">
        <v>73</v>
      </c>
      <c r="B53" s="12"/>
      <c r="C53" s="12"/>
      <c r="D53" s="12"/>
      <c r="E53" s="12"/>
      <c r="F53" s="12"/>
      <c r="G53" s="48">
        <f>G51+G30</f>
        <v>19051.057584949998</v>
      </c>
      <c r="H53" s="12"/>
      <c r="I53" s="12"/>
    </row>
  </sheetData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0:L12"/>
  <sheetViews>
    <sheetView rightToLeft="1" workbookViewId="0" topLeftCell="A1">
      <selection pane="topLeft" activeCell="B29" sqref="B29"/>
    </sheetView>
  </sheetViews>
  <sheetFormatPr defaultRowHeight="14.25"/>
  <cols>
    <col min="1" max="1" width="38.25" bestFit="1" customWidth="1"/>
    <col min="3" max="3" width="9" bestFit="1" customWidth="1"/>
  </cols>
  <sheetData>
    <row r="10" spans="1:12" ht="60">
      <c r="A10" s="1"/>
      <c r="B10" s="30" t="s">
        <v>66</v>
      </c>
      <c r="C10" s="31" t="s">
        <v>132</v>
      </c>
      <c r="D10" s="31" t="s">
        <v>26</v>
      </c>
      <c r="E10" s="31" t="s">
        <v>70</v>
      </c>
      <c r="F10" s="31" t="s">
        <v>71</v>
      </c>
      <c r="G10" s="31" t="s">
        <v>72</v>
      </c>
      <c r="H10" s="1"/>
      <c r="I10" s="1"/>
      <c r="J10" s="1"/>
      <c r="K10" s="1"/>
      <c r="L10" s="1"/>
    </row>
    <row r="11" spans="1:12" ht="15">
      <c r="A11" s="1"/>
      <c r="B11" s="30"/>
      <c r="C11" s="30"/>
      <c r="D11" s="30" t="s">
        <v>7</v>
      </c>
      <c r="E11" s="30" t="s">
        <v>6</v>
      </c>
      <c r="F11" s="30" t="s">
        <v>6</v>
      </c>
      <c r="G11" s="30" t="s">
        <v>6</v>
      </c>
      <c r="H11" s="1"/>
      <c r="I11" s="1"/>
      <c r="J11" s="1"/>
      <c r="K11" s="1"/>
      <c r="L11" s="1"/>
    </row>
    <row r="12" spans="1:12" ht="15.75">
      <c r="A12" s="14" t="s">
        <v>73</v>
      </c>
      <c r="B12" s="12"/>
      <c r="C12" s="12"/>
      <c r="D12" s="12"/>
      <c r="E12" s="12"/>
      <c r="F12" s="12"/>
      <c r="G12" s="17">
        <v>0</v>
      </c>
      <c r="H12" s="12"/>
      <c r="I12" s="12"/>
      <c r="J12" s="12"/>
      <c r="K12" s="12"/>
      <c r="L12" s="12"/>
    </row>
  </sheetData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0:F31"/>
  <sheetViews>
    <sheetView rightToLeft="1" tabSelected="1" workbookViewId="0" topLeftCell="A4">
      <selection pane="topLeft" activeCell="A7" sqref="A7"/>
    </sheetView>
  </sheetViews>
  <sheetFormatPr defaultRowHeight="14.25"/>
  <cols>
    <col min="1" max="1" width="37" customWidth="1"/>
    <col min="2" max="2" width="11.5" bestFit="1" customWidth="1"/>
    <col min="4" max="4" width="9.875" bestFit="1" customWidth="1"/>
    <col min="5" max="5" width="13.5" bestFit="1" customWidth="1"/>
  </cols>
  <sheetData>
    <row r="10" spans="1:6" ht="60">
      <c r="A10" s="1"/>
      <c r="B10" s="1" t="s">
        <v>74</v>
      </c>
      <c r="C10" s="2" t="s">
        <v>20</v>
      </c>
      <c r="D10" s="2" t="s">
        <v>26</v>
      </c>
      <c r="E10" s="2" t="s">
        <v>75</v>
      </c>
      <c r="F10" s="1"/>
    </row>
    <row r="11" spans="1:6" ht="15">
      <c r="A11" s="1"/>
      <c r="B11" s="1"/>
      <c r="C11" s="1"/>
      <c r="D11" s="1" t="s">
        <v>7</v>
      </c>
      <c r="E11" s="1" t="s">
        <v>6</v>
      </c>
      <c r="F11" s="1"/>
    </row>
    <row r="12" spans="1:5" ht="15">
      <c r="A12" s="8" t="s">
        <v>149</v>
      </c>
      <c r="B12" s="28"/>
      <c r="C12" s="28"/>
      <c r="D12" s="29"/>
      <c r="E12" s="29"/>
    </row>
    <row r="13" spans="1:5" ht="15">
      <c r="A13" s="22" t="s">
        <v>140</v>
      </c>
      <c r="B13" s="28"/>
      <c r="C13" s="28"/>
      <c r="D13" s="29"/>
      <c r="E13" s="29"/>
    </row>
    <row r="14" spans="1:5" ht="15">
      <c r="A14" s="54" t="s">
        <v>141</v>
      </c>
      <c r="B14" s="28"/>
      <c r="C14" s="28"/>
      <c r="D14" s="29"/>
      <c r="E14" s="29"/>
    </row>
    <row r="15" spans="1:5" ht="14.25">
      <c r="A15" s="25" t="s">
        <v>177</v>
      </c>
      <c r="B15" t="s">
        <v>178</v>
      </c>
      <c r="C15" s="58" t="s">
        <v>179</v>
      </c>
      <c r="D15" s="13">
        <v>0.0043288371593374871</v>
      </c>
      <c r="E15" s="55">
        <v>856.75487947999989</v>
      </c>
    </row>
    <row r="16" spans="1:5" ht="14.25">
      <c r="A16" s="25" t="s">
        <v>180</v>
      </c>
      <c r="B16" t="s">
        <v>178</v>
      </c>
      <c r="C16" s="58" t="s">
        <v>181</v>
      </c>
      <c r="D16" s="13">
        <v>0.0043410870565967112</v>
      </c>
      <c r="E16" s="55">
        <v>1726.55678756</v>
      </c>
    </row>
    <row r="17" spans="1:5" ht="14.25">
      <c r="A17" s="25" t="s">
        <v>182</v>
      </c>
      <c r="B17" t="s">
        <v>183</v>
      </c>
      <c r="C17" s="58" t="s">
        <v>184</v>
      </c>
      <c r="D17" s="13">
        <v>0.0053403275973691877</v>
      </c>
      <c r="E17" s="55">
        <v>5315.5611339099996</v>
      </c>
    </row>
    <row r="18" spans="1:5" ht="14.25">
      <c r="A18" s="25" t="s">
        <v>185</v>
      </c>
      <c r="B18" t="s">
        <v>186</v>
      </c>
      <c r="C18" s="58" t="s">
        <v>187</v>
      </c>
      <c r="D18" s="13">
        <v>0.019726199652610528</v>
      </c>
      <c r="E18" s="55">
        <v>9323.095110799999</v>
      </c>
    </row>
    <row r="19" spans="1:5" ht="14.25">
      <c r="A19" s="25" t="s">
        <v>188</v>
      </c>
      <c r="B19" t="s">
        <v>189</v>
      </c>
      <c r="C19" s="58" t="s">
        <v>190</v>
      </c>
      <c r="D19" s="13">
        <v>0.0065726766202199175</v>
      </c>
      <c r="E19" s="55">
        <v>1611.0698850499998</v>
      </c>
    </row>
    <row r="20" spans="1:5" ht="14.25">
      <c r="A20" s="25" t="s">
        <v>191</v>
      </c>
      <c r="B20" t="s">
        <v>192</v>
      </c>
      <c r="C20" s="58" t="s">
        <v>193</v>
      </c>
      <c r="D20" s="13">
        <v>0.0072962290599374998</v>
      </c>
      <c r="E20" s="55">
        <v>3474.1724291800001</v>
      </c>
    </row>
    <row r="21" spans="1:5" ht="14.25">
      <c r="A21" s="25" t="s">
        <v>194</v>
      </c>
      <c r="B21" t="s">
        <v>195</v>
      </c>
      <c r="C21" s="58" t="s">
        <v>196</v>
      </c>
      <c r="D21" s="13">
        <v>0.012182387702986667</v>
      </c>
      <c r="E21" s="55">
        <v>4545.5534116899998</v>
      </c>
    </row>
    <row r="22" spans="1:5" ht="14.25">
      <c r="A22" s="25" t="s">
        <v>197</v>
      </c>
      <c r="B22" t="s">
        <v>198</v>
      </c>
      <c r="C22" s="58" t="s">
        <v>199</v>
      </c>
      <c r="D22" s="13">
        <v>0.0061932313272576867</v>
      </c>
      <c r="E22" s="55">
        <v>859.00233417000004</v>
      </c>
    </row>
    <row r="23" spans="1:5" ht="14.25">
      <c r="A23" s="25" t="s">
        <v>200</v>
      </c>
      <c r="B23" t="s">
        <v>202</v>
      </c>
      <c r="C23" s="58" t="s">
        <v>201</v>
      </c>
      <c r="D23" s="13">
        <v>0.0024928358554838362</v>
      </c>
      <c r="E23" s="55">
        <v>3548.7098866900001</v>
      </c>
    </row>
    <row r="24" spans="1:5" ht="14.25">
      <c r="A24" s="25" t="s">
        <v>209</v>
      </c>
      <c r="B24" t="s">
        <v>202</v>
      </c>
      <c r="C24" s="58" t="s">
        <v>203</v>
      </c>
      <c r="D24" s="13">
        <v>0.0085420338466894782</v>
      </c>
      <c r="E24" s="55">
        <v>3753.0269969500005</v>
      </c>
    </row>
    <row r="25" spans="1:5" ht="14.25">
      <c r="A25" s="25" t="s">
        <v>204</v>
      </c>
      <c r="B25" t="s">
        <v>112</v>
      </c>
      <c r="C25" s="58" t="s">
        <v>205</v>
      </c>
      <c r="D25" s="13">
        <v>0.00375178525621837</v>
      </c>
      <c r="E25" s="55">
        <v>9072.0980358899997</v>
      </c>
    </row>
    <row r="26" spans="1:5" ht="14.25">
      <c r="A26" s="25" t="s">
        <v>204</v>
      </c>
      <c r="B26" t="s">
        <v>206</v>
      </c>
      <c r="C26" s="58" t="s">
        <v>205</v>
      </c>
      <c r="D26" s="13">
        <v>0.004030675999413813</v>
      </c>
      <c r="E26" s="55">
        <v>10868.498227189999</v>
      </c>
    </row>
    <row r="27" spans="1:5" ht="14.25">
      <c r="A27" s="25" t="s">
        <v>207</v>
      </c>
      <c r="B27" t="s">
        <v>206</v>
      </c>
      <c r="C27" s="58" t="s">
        <v>208</v>
      </c>
      <c r="D27" s="13">
        <v>0.0081979935941197037</v>
      </c>
      <c r="E27" s="55">
        <v>11701.419972740001</v>
      </c>
    </row>
    <row r="28" spans="1:5" ht="14.25">
      <c r="A28" s="25"/>
      <c r="C28" s="58"/>
      <c r="D28" s="13"/>
      <c r="E28" s="55"/>
    </row>
    <row r="29" spans="1:5" ht="15.75">
      <c r="A29" s="23" t="s">
        <v>32</v>
      </c>
      <c r="E29" s="56">
        <v>66655.519091300011</v>
      </c>
    </row>
    <row r="30" spans="1:5" ht="15">
      <c r="A30" s="23"/>
      <c r="E30" s="18"/>
    </row>
    <row r="31" spans="1:5" ht="18">
      <c r="A31" s="14" t="s">
        <v>176</v>
      </c>
      <c r="E31" s="61">
        <v>66655.519091300011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