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05"/>
  </bookViews>
  <sheets>
    <sheet name="נספח 1" sheetId="1" r:id="rId1"/>
    <sheet name="נספח 2" sheetId="2" r:id="rId2"/>
    <sheet name="נספח 3" sheetId="3" r:id="rId3"/>
    <sheet name=" גמל לבני 50 ומטה" sheetId="4" r:id="rId4"/>
    <sheet name="גמל לבני 50 עד 60" sheetId="11" r:id="rId5"/>
    <sheet name="גמל לבני 60 ומעלה" sheetId="8" r:id="rId6"/>
    <sheet name="גמל שיקלי טווח קצר" sheetId="15" r:id="rId7"/>
    <sheet name="גמל אג&quot;ח ללא מניות" sheetId="9" r:id="rId8"/>
    <sheet name="גמל אג&quot;ח צמוד מדד " sheetId="10" r:id="rId9"/>
    <sheet name="גמל פאסיבי- מדדי אג&quot;ח" sheetId="13" r:id="rId10"/>
    <sheet name=" גמל אג&quot;ח עד 15% מנייות" sheetId="5" r:id="rId11"/>
    <sheet name=" גמל אג&quot;ח עד 20% מניות" sheetId="7" r:id="rId12"/>
    <sheet name=" גמל אג&quot;ח עד 25% מניות" sheetId="6" r:id="rId13"/>
    <sheet name="גמל פאסיבי- מדדי אג&quot;ח עד 25% " sheetId="19" r:id="rId14"/>
    <sheet name="גמל פאסיבי מדדי חול" sheetId="14" r:id="rId15"/>
    <sheet name="גמל פאסיבי- מדדי מניות" sheetId="12" r:id="rId16"/>
  </sheets>
  <calcPr calcId="145621"/>
</workbook>
</file>

<file path=xl/calcChain.xml><?xml version="1.0" encoding="utf-8"?>
<calcChain xmlns="http://schemas.openxmlformats.org/spreadsheetml/2006/main">
  <c r="C38" i="1" l="1"/>
  <c r="B46" i="3" l="1"/>
  <c r="B16" i="3"/>
  <c r="B45" i="3" l="1"/>
  <c r="B33" i="3"/>
  <c r="C30" i="1" l="1"/>
  <c r="C29" i="1"/>
  <c r="C26" i="1"/>
  <c r="C25" i="1"/>
  <c r="C24" i="1"/>
  <c r="C23" i="1"/>
  <c r="C22" i="1"/>
  <c r="C21" i="1"/>
  <c r="C20" i="1"/>
  <c r="C16" i="1"/>
  <c r="C30" i="2" s="1"/>
  <c r="C31" i="2" s="1"/>
  <c r="C15" i="1"/>
  <c r="C14" i="1"/>
  <c r="C27" i="2" s="1"/>
  <c r="C10" i="1"/>
  <c r="C6" i="1"/>
  <c r="C17" i="2" l="1"/>
  <c r="C11" i="1" l="1"/>
  <c r="C22" i="2" s="1"/>
  <c r="C24" i="2" s="1"/>
  <c r="C40" i="2" s="1"/>
  <c r="C7" i="1"/>
  <c r="C32" i="1" l="1"/>
  <c r="C19" i="1" l="1"/>
  <c r="C35" i="1" l="1"/>
  <c r="C41" i="2" l="1"/>
  <c r="B47" i="3"/>
  <c r="C36" i="1"/>
</calcChain>
</file>

<file path=xl/comments1.xml><?xml version="1.0" encoding="utf-8"?>
<comments xmlns="http://schemas.openxmlformats.org/spreadsheetml/2006/main">
  <authors>
    <author>מחבר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<sst xmlns="http://schemas.openxmlformats.org/spreadsheetml/2006/main" count="498" uniqueCount="108">
  <si>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</si>
  <si>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</si>
  <si>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</si>
  <si>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</si>
  <si>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</si>
  <si>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</si>
  <si>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</si>
  <si>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</si>
  <si>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</si>
  <si>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</si>
  <si>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</si>
  <si>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</si>
  <si>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</si>
  <si>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</si>
  <si>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</si>
  <si>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</si>
  <si>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</si>
  <si>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</si>
  <si>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</si>
  <si>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</si>
  <si>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</si>
  <si>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</si>
  <si>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</si>
  <si>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</si>
  <si>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</si>
  <si>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</si>
  <si>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</si>
  <si>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</si>
  <si>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</si>
  <si>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</si>
  <si>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</si>
  <si>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</si>
  <si>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</si>
  <si>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</si>
  <si>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</si>
  <si>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</si>
  <si>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</si>
  <si>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</si>
  <si>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</si>
  <si>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</si>
  <si>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</si>
  <si>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</si>
  <si>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</si>
  <si>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</si>
  <si>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</si>
  <si>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</si>
  <si>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</si>
  <si>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</si>
  <si>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</si>
  <si>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</si>
  <si>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</si>
  <si>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</si>
  <si>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</si>
  <si>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</si>
  <si>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</si>
  <si>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</si>
  <si>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</si>
  <si>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t>אקסלנס גמל</t>
  </si>
  <si>
    <t>513026484-00000000000102-0685-000</t>
  </si>
  <si>
    <t>אקסלנס גמל 15%</t>
  </si>
  <si>
    <t>אקסלנס גמל מניות</t>
  </si>
  <si>
    <r>
      <t>(1)</t>
    </r>
    <r>
      <rPr>
        <sz val="7"/>
        <color theme="1"/>
        <rFont val="David"/>
        <family val="2"/>
        <charset val="177"/>
      </rPr>
      <t>   </t>
    </r>
    <r>
      <rPr>
        <sz val="10"/>
        <color theme="1"/>
        <rFont val="David"/>
        <family val="2"/>
        <charset val="177"/>
      </rPr>
      <t> גן גלרם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</si>
  <si>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</si>
  <si>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BlackRock</t>
  </si>
  <si>
    <t>State Street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</si>
  <si>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</si>
  <si>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</si>
  <si>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Sphera GP LP</t>
  </si>
  <si>
    <t>תשלום הנובע מהשקעה בקרנות השקעה בחול</t>
  </si>
  <si>
    <t>תשלום הנובע מהשקעה בקרנות השקעה בארץ</t>
  </si>
  <si>
    <t>לידר</t>
  </si>
  <si>
    <t>סך תשלומים בגין השקעה בתעודות סל</t>
  </si>
  <si>
    <t>קרן א</t>
  </si>
  <si>
    <t>קרן ב</t>
  </si>
  <si>
    <t>קרן ג</t>
  </si>
  <si>
    <t>קרן ד</t>
  </si>
  <si>
    <t>קרן ה</t>
  </si>
  <si>
    <t>קרן ו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</si>
  <si>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</si>
  <si>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אחרים</t>
  </si>
  <si>
    <t>Invesco Ltd</t>
  </si>
  <si>
    <t>מיטב</t>
  </si>
  <si>
    <t>פסגות</t>
  </si>
  <si>
    <t>אקסלנס גמל לבני 50 עד 60</t>
  </si>
  <si>
    <t>אקסלנס גמל אג"ח צמוד מדד</t>
  </si>
  <si>
    <t>אקסלנס גמל שיקלי טווח קצר</t>
  </si>
  <si>
    <t>אקסלנס גמל פאסיבי- מדדי אג"ח</t>
  </si>
  <si>
    <t xml:space="preserve">אקסלנס גמל אג"ח ללא מניות  </t>
  </si>
  <si>
    <t>אקסלנס גמל לבני 60  ומעלה</t>
  </si>
  <si>
    <t>אקסלנס לבני 50 ומטה</t>
  </si>
  <si>
    <t>אקסלנס גמל אג"ח עד 25%</t>
  </si>
  <si>
    <t>נספח 1- סך התשלומים ששולמו בעד כל סוג של הוצאה ישירה למחצית השנה או לתקופה המסתיימת ביום 30.06.2016</t>
  </si>
  <si>
    <t xml:space="preserve">גמל פאסיבי- מדדי אג"ח עד 25% </t>
  </si>
  <si>
    <t>גמל פאסיבי מדדי חול</t>
  </si>
  <si>
    <t>אופנהמייר</t>
  </si>
  <si>
    <t>בנק לאומי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</si>
  <si>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מזרחי</t>
    </r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</si>
  <si>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נשואה</t>
    </r>
  </si>
  <si>
    <t>מזרחי</t>
  </si>
  <si>
    <t>גמל פאסיבי- מדדי מניות</t>
  </si>
  <si>
    <t>Pictet &amp; Cie Group SCA</t>
  </si>
  <si>
    <t>Sparx Group Co Ltd</t>
  </si>
  <si>
    <t>מגדל ביטוח</t>
  </si>
  <si>
    <t>פועלים אי.בי.אי</t>
  </si>
  <si>
    <t>הראל סל</t>
  </si>
  <si>
    <t>תכלית סל</t>
  </si>
  <si>
    <t>קרן ז</t>
  </si>
  <si>
    <t>נספח 3 - פירוט עמלות ניהול חיצוני למחצית השנה או לשנה המסתיימת ביום: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</si>
</sst>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?&quot;#,##0.00;[Red]&quot;?&quot;\-#,##0.00"/>
    <numFmt numFmtId="166" formatCode="#,##0_ ;\-#,##0\ 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0"/>
      <color rgb="FF000080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1"/>
      <color rgb="FFFF000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165" fontId="15" fillId="0" borderId="0" applyFont="0" applyFill="0" applyProtection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right" vertical="center" wrapText="1" readingOrder="2"/>
    </xf>
    <xf numFmtId="0" fontId="6" fillId="0" borderId="0" xfId="0" applyFont="1"/>
    <xf numFmtId="0" fontId="8" fillId="2" borderId="3" xfId="0" applyFont="1" applyFill="1" applyBorder="1" applyAlignment="1">
      <alignment horizontal="justify" vertical="center" wrapText="1" readingOrder="2"/>
    </xf>
    <xf numFmtId="0" fontId="8" fillId="3" borderId="3" xfId="0" applyFont="1" applyFill="1" applyBorder="1" applyAlignment="1">
      <alignment horizontal="justify" vertical="center" wrapText="1" readingOrder="2"/>
    </xf>
    <xf numFmtId="0" fontId="8" fillId="3" borderId="3" xfId="0" applyFont="1" applyFill="1" applyBorder="1" applyAlignment="1">
      <alignment horizontal="justify" vertical="center" wrapText="1" readingOrder="2"/>
    </xf>
    <xf numFmtId="0" fontId="6" fillId="0" borderId="0" xfId="0" applyFont="1" applyAlignment="1">
      <alignment horizontal="right" readingOrder="2"/>
    </xf>
    <xf numFmtId="0" fontId="11" fillId="2" borderId="4" xfId="0" applyFont="1" applyFill="1" applyBorder="1" applyAlignment="1">
      <alignment horizontal="right" vertical="center" wrapText="1" readingOrder="2"/>
    </xf>
    <xf numFmtId="0" fontId="11" fillId="2" borderId="6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 readingOrder="2"/>
    </xf>
    <xf numFmtId="0" fontId="9" fillId="2" borderId="4" xfId="0" applyFont="1" applyFill="1" applyBorder="1" applyAlignment="1">
      <alignment horizontal="right" vertical="center" wrapText="1" readingOrder="2"/>
    </xf>
    <xf numFmtId="0" fontId="6" fillId="0" borderId="0" xfId="0" applyFont="1" applyAlignment="1">
      <alignment horizontal="right"/>
    </xf>
    <xf numFmtId="0" fontId="15" fillId="0" borderId="0" xfId="2" applyFont="1" applyFill="1" applyAlignment="1">
      <alignment horizontal="right"/>
    </xf>
    <xf numFmtId="0" fontId="16" fillId="0" borderId="0" xfId="2" applyFont="1" applyFill="1"/>
    <xf numFmtId="164" fontId="8" fillId="3" borderId="3" xfId="1" applyNumberFormat="1" applyFont="1" applyFill="1" applyBorder="1" applyAlignment="1">
      <alignment horizontal="justify" vertical="center" wrapText="1" readingOrder="2"/>
    </xf>
    <xf numFmtId="1" fontId="8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6" fillId="0" borderId="0" xfId="1" applyNumberFormat="1" applyFont="1"/>
    <xf numFmtId="164" fontId="3" fillId="2" borderId="1" xfId="1" applyNumberFormat="1" applyFont="1" applyFill="1" applyBorder="1" applyAlignment="1">
      <alignment horizontal="justify" vertical="center" wrapText="1" readingOrder="2"/>
    </xf>
    <xf numFmtId="164" fontId="8" fillId="2" borderId="3" xfId="1" applyNumberFormat="1" applyFont="1" applyFill="1" applyBorder="1" applyAlignment="1">
      <alignment horizontal="justify" vertical="center" wrapText="1" readingOrder="2"/>
    </xf>
    <xf numFmtId="10" fontId="8" fillId="3" borderId="7" xfId="3" applyNumberFormat="1" applyFont="1" applyFill="1" applyBorder="1" applyAlignment="1">
      <alignment horizontal="justify" vertical="center" wrapText="1" readingOrder="2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2" fontId="0" fillId="0" borderId="0" xfId="0" applyNumberFormat="1"/>
    <xf numFmtId="43" fontId="0" fillId="0" borderId="0" xfId="0" applyNumberFormat="1"/>
    <xf numFmtId="0" fontId="0" fillId="0" borderId="0" xfId="0" applyNumberFormat="1"/>
    <xf numFmtId="10" fontId="8" fillId="3" borderId="7" xfId="3" applyNumberFormat="1" applyFont="1" applyFill="1" applyBorder="1" applyAlignment="1">
      <alignment horizontal="justify" vertical="center" wrapText="1" readingOrder="2"/>
    </xf>
    <xf numFmtId="164" fontId="8" fillId="3" borderId="3" xfId="0" applyNumberFormat="1" applyFont="1" applyFill="1" applyBorder="1" applyAlignment="1">
      <alignment horizontal="justify" vertical="center" wrapText="1" readingOrder="2"/>
    </xf>
    <xf numFmtId="164" fontId="8" fillId="2" borderId="3" xfId="0" applyNumberFormat="1" applyFont="1" applyFill="1" applyBorder="1" applyAlignment="1">
      <alignment horizontal="justify" vertical="center" wrapText="1" readingOrder="2"/>
    </xf>
    <xf numFmtId="10" fontId="8" fillId="0" borderId="7" xfId="3" applyNumberFormat="1" applyFont="1" applyFill="1" applyBorder="1" applyAlignment="1">
      <alignment horizontal="justify" vertical="center" wrapText="1" readingOrder="2"/>
    </xf>
    <xf numFmtId="164" fontId="8" fillId="0" borderId="3" xfId="1" applyNumberFormat="1" applyFont="1" applyFill="1" applyBorder="1" applyAlignment="1">
      <alignment horizontal="justify" vertical="center" wrapText="1" readingOrder="2"/>
    </xf>
    <xf numFmtId="10" fontId="8" fillId="0" borderId="7" xfId="3" applyNumberFormat="1" applyFont="1" applyFill="1" applyBorder="1" applyAlignment="1">
      <alignment horizontal="justify" vertical="center" wrapText="1" readingOrder="2"/>
    </xf>
    <xf numFmtId="10" fontId="8" fillId="3" borderId="3" xfId="3" applyNumberFormat="1" applyFont="1" applyFill="1" applyBorder="1" applyAlignment="1">
      <alignment horizontal="justify" vertical="center" wrapText="1" readingOrder="2"/>
    </xf>
    <xf numFmtId="0" fontId="4" fillId="2" borderId="8" xfId="0" applyFont="1" applyFill="1" applyBorder="1" applyAlignment="1">
      <alignment horizontal="right" vertical="center" wrapText="1" readingOrder="2"/>
    </xf>
    <xf numFmtId="0" fontId="8" fillId="2" borderId="5" xfId="0" applyFont="1" applyFill="1" applyBorder="1" applyAlignment="1">
      <alignment horizontal="justify" vertical="center" wrapText="1" readingOrder="2"/>
    </xf>
    <xf numFmtId="0" fontId="17" fillId="0" borderId="0" xfId="0" applyFont="1"/>
    <xf numFmtId="166" fontId="8" fillId="3" borderId="3" xfId="1" applyNumberFormat="1" applyFont="1" applyFill="1" applyBorder="1" applyAlignment="1">
      <alignment horizontal="justify" vertical="center" wrapText="1" readingOrder="1"/>
    </xf>
    <xf numFmtId="166" fontId="8" fillId="3" borderId="3" xfId="0" applyNumberFormat="1" applyFont="1" applyFill="1" applyBorder="1" applyAlignment="1">
      <alignment horizontal="justify" vertical="center" wrapText="1" readingOrder="1"/>
    </xf>
    <xf numFmtId="10" fontId="8" fillId="3" borderId="7" xfId="3" applyNumberFormat="1" applyFont="1" applyFill="1" applyBorder="1" applyAlignment="1">
      <alignment horizontal="right" vertical="center" wrapText="1" readingOrder="2"/>
    </xf>
    <xf numFmtId="10" fontId="8" fillId="3" borderId="3" xfId="3" applyNumberFormat="1" applyFont="1" applyFill="1" applyBorder="1" applyAlignment="1">
      <alignment horizontal="right" vertical="center" wrapText="1" readingOrder="2"/>
    </xf>
    <xf numFmtId="10" fontId="8" fillId="0" borderId="7" xfId="3" applyNumberFormat="1" applyFont="1" applyFill="1" applyBorder="1" applyAlignment="1">
      <alignment horizontal="right" vertical="center" wrapText="1" readingOrder="2"/>
    </xf>
    <xf numFmtId="10" fontId="8" fillId="0" borderId="3" xfId="3" applyNumberFormat="1" applyFont="1" applyFill="1" applyBorder="1" applyAlignment="1">
      <alignment horizontal="right" vertical="center" wrapText="1" readingOrder="2"/>
    </xf>
    <xf numFmtId="10" fontId="8" fillId="3" borderId="5" xfId="3" applyNumberFormat="1" applyFont="1" applyFill="1" applyBorder="1" applyAlignment="1">
      <alignment horizontal="right" vertical="center" wrapText="1" readingOrder="2"/>
    </xf>
  </cellXfs>
  <cellStyles count="14">
    <cellStyle name="Comma" xfId="1" builtinId="3"/>
    <cellStyle name="Comma 2" xfId="10"/>
    <cellStyle name="Comma 3" xfId="4"/>
    <cellStyle name="Comma 4" xfId="7"/>
    <cellStyle name="Comma 5" xfId="12"/>
    <cellStyle name="Normal" xfId="0" builtinId="0"/>
    <cellStyle name="Normal 2" xfId="2"/>
    <cellStyle name="Normal 2 2" xfId="8"/>
    <cellStyle name="Normal 3" xfId="9"/>
    <cellStyle name="Normal 4" xfId="5"/>
    <cellStyle name="Normal 5" xfId="6"/>
    <cellStyle name="Normal 6" xfId="11"/>
    <cellStyle name="Percent" xfId="3" builtinId="5"/>
    <cellStyle name="Percent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rightToLeft="1" tabSelected="1" workbookViewId="0">
      <selection activeCell="B29" sqref="B29"/>
    </sheetView>
  </sheetViews>
  <sheetFormatPr defaultColWidth="37" defaultRowHeight="15" x14ac:dyDescent="0.25"/>
  <cols>
    <col min="1" max="1" width="13.375" customWidth="1"/>
    <col min="2" max="2" width="37" style="18"/>
    <col min="3" max="3" width="37" style="9"/>
  </cols>
  <sheetData>
    <row r="1" spans="2:5" ht="16.5" x14ac:dyDescent="0.25">
      <c r="B1" s="20" t="s">
        <v>57</v>
      </c>
    </row>
    <row r="2" spans="2:5" x14ac:dyDescent="0.25">
      <c r="B2" s="19" t="s">
        <v>58</v>
      </c>
    </row>
    <row r="3" spans="2:5" ht="15.75" thickBot="1" x14ac:dyDescent="0.3">
      <c r="B3" s="1" t="s">
        <v>91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21">
        <f>' גמל לבני 50 ומטה'!C6+'גמל לבני 50 עד 60'!C6+'גמל לבני 60 ומעלה'!C6+'גמל שיקלי טווח קצר'!C6+'גמל אג"ח ללא מניות'!C6+'גמל אג"ח צמוד מדד '!C6+'גמל פאסיבי- מדדי אג"ח'!C6+' גמל אג"ח עד 15% מנייות'!C6+' גמל אג"ח עד 20% מניות'!C6+' גמל אג"ח עד 25% מניות'!C6+'גמל פאסיבי- מדדי אג"ח עד 25% '!C6+'גמל פאסיבי מדדי חול'!C6+'גמל פאסיבי- מדדי מניות'!C6</f>
        <v>456.0608911438801</v>
      </c>
      <c r="D6" s="30"/>
    </row>
    <row r="7" spans="2:5" ht="17.25" thickBot="1" x14ac:dyDescent="0.25">
      <c r="B7" s="7" t="s">
        <v>3</v>
      </c>
      <c r="C7" s="21">
        <f>' גמל לבני 50 ומטה'!C7+'גמל לבני 50 עד 60'!C7+'גמל לבני 60 ומעלה'!C7+'גמל שיקלי טווח קצר'!C7+'גמל אג"ח ללא מניות'!C7+'גמל אג"ח צמוד מדד '!C7+'גמל פאסיבי- מדדי אג"ח'!C7+' גמל אג"ח עד 15% מנייות'!C7+' גמל אג"ח עד 20% מניות'!C7+' גמל אג"ח עד 25% מניות'!C7+'גמל פאסיבי- מדדי אג"ח עד 25% '!C7+'גמל פאסיבי מדדי חול'!C7+'גמל פאסיבי- מדדי מניות'!C7</f>
        <v>2491.4953608281467</v>
      </c>
      <c r="D7" s="23"/>
      <c r="E7" s="23"/>
    </row>
    <row r="8" spans="2:5" ht="17.25" thickBot="1" x14ac:dyDescent="0.25">
      <c r="B8" s="7"/>
      <c r="C8" s="26"/>
    </row>
    <row r="9" spans="2:5" ht="17.25" thickBot="1" x14ac:dyDescent="0.25">
      <c r="B9" s="16" t="s">
        <v>4</v>
      </c>
      <c r="C9" s="26"/>
    </row>
    <row r="10" spans="2:5" ht="17.25" thickBot="1" x14ac:dyDescent="0.25">
      <c r="B10" s="7" t="s">
        <v>5</v>
      </c>
      <c r="C10" s="21">
        <f>' גמל לבני 50 ומטה'!C10+'גמל לבני 50 עד 60'!C10+'גמל לבני 60 ומעלה'!C10+'גמל שיקלי טווח קצר'!C10+'גמל אג"ח ללא מניות'!C10+'גמל אג"ח צמוד מדד '!C10+'גמל פאסיבי- מדדי אג"ח'!C10+' גמל אג"ח עד 15% מנייות'!C10+' גמל אג"ח עד 20% מניות'!C10+' גמל אג"ח עד 25% מניות'!C10+'גמל פאסיבי- מדדי אג"ח עד 25% '!C10+'גמל פאסיבי מדדי חול'!C10+'גמל פאסיבי- מדדי מניות'!C10</f>
        <v>0</v>
      </c>
    </row>
    <row r="11" spans="2:5" ht="17.25" thickBot="1" x14ac:dyDescent="0.25">
      <c r="B11" s="7" t="s">
        <v>6</v>
      </c>
      <c r="C11" s="21">
        <f>' גמל לבני 50 ומטה'!C11+'גמל לבני 50 עד 60'!C11+'גמל לבני 60 ומעלה'!C11+'גמל שיקלי טווח קצר'!C11+'גמל אג"ח ללא מניות'!C11+'גמל אג"ח צמוד מדד '!C11+'גמל פאסיבי- מדדי אג"ח'!C11+' גמל אג"ח עד 15% מנייות'!C11+' גמל אג"ח עד 20% מניות'!C11+' גמל אג"ח עד 25% מניות'!C11+'גמל פאסיבי- מדדי אג"ח עד 25% '!C11+'גמל פאסיבי מדדי חול'!C11+'גמל פאסיבי- מדדי מניות'!C11</f>
        <v>420.13333095399992</v>
      </c>
    </row>
    <row r="12" spans="2:5" ht="17.25" thickBot="1" x14ac:dyDescent="0.25">
      <c r="B12" s="7"/>
      <c r="C12" s="26"/>
    </row>
    <row r="13" spans="2:5" ht="17.25" thickBot="1" x14ac:dyDescent="0.25">
      <c r="B13" s="16" t="s">
        <v>7</v>
      </c>
      <c r="C13" s="26"/>
    </row>
    <row r="14" spans="2:5" ht="26.25" thickBot="1" x14ac:dyDescent="0.25">
      <c r="B14" s="7" t="s">
        <v>8</v>
      </c>
      <c r="C14" s="21">
        <f>' גמל לבני 50 ומטה'!C14+'גמל לבני 50 עד 60'!C14+'גמל לבני 60 ומעלה'!C14+'גמל שיקלי טווח קצר'!C14+'גמל אג"ח ללא מניות'!C14+'גמל אג"ח צמוד מדד '!C14+'גמל פאסיבי- מדדי אג"ח'!C14+' גמל אג"ח עד 15% מנייות'!C14+' גמל אג"ח עד 20% מניות'!C14+' גמל אג"ח עד 25% מניות'!C14+'גמל פאסיבי- מדדי אג"ח עד 25% '!C14+'גמל פאסיבי מדדי חול'!C14+'גמל פאסיבי- מדדי מניות'!C14</f>
        <v>13.707139999999999</v>
      </c>
    </row>
    <row r="15" spans="2:5" ht="17.25" thickBot="1" x14ac:dyDescent="0.25">
      <c r="B15" s="7" t="s">
        <v>9</v>
      </c>
      <c r="C15" s="21">
        <f>' גמל לבני 50 ומטה'!C15+'גמל לבני 50 עד 60'!C15+'גמל לבני 60 ומעלה'!C15+'גמל שיקלי טווח קצר'!C15+'גמל אג"ח ללא מניות'!C15+'גמל אג"ח צמוד מדד '!C15+'גמל פאסיבי- מדדי אג"ח'!C15+' גמל אג"ח עד 15% מנייות'!C15+' גמל אג"ח עד 20% מניות'!C15+' גמל אג"ח עד 25% מניות'!C15+'גמל פאסיבי- מדדי אג"ח עד 25% '!C15+'גמל פאסיבי מדדי חול'!C15+'גמל פאסיבי- מדדי מניות'!C15</f>
        <v>0</v>
      </c>
    </row>
    <row r="16" spans="2:5" ht="17.25" thickBot="1" x14ac:dyDescent="0.25">
      <c r="B16" s="7" t="s">
        <v>10</v>
      </c>
      <c r="C16" s="21">
        <f>' גמל לבני 50 ומטה'!C16+'גמל לבני 50 עד 60'!C16+'גמל לבני 60 ומעלה'!C16+'גמל שיקלי טווח קצר'!C16+'גמל אג"ח ללא מניות'!C16+'גמל אג"ח צמוד מדד '!C16+'גמל פאסיבי- מדדי אג"ח'!C16+' גמל אג"ח עד 15% מנייות'!C16+' גמל אג"ח עד 20% מניות'!C16+' גמל אג"ח עד 25% מניות'!C16+'גמל פאסיבי- מדדי אג"ח עד 25% '!C16+'גמל פאסיבי מדדי חול'!C16+'גמל פאסיבי- מדדי מניות'!C16</f>
        <v>100.565</v>
      </c>
      <c r="D16" s="31"/>
    </row>
    <row r="17" spans="2:4" ht="17.25" thickBot="1" x14ac:dyDescent="0.25">
      <c r="B17" s="7"/>
      <c r="C17" s="26"/>
    </row>
    <row r="18" spans="2:4" ht="17.25" thickBot="1" x14ac:dyDescent="0.25">
      <c r="B18" s="16" t="s">
        <v>11</v>
      </c>
      <c r="C18" s="26"/>
    </row>
    <row r="19" spans="2:4" ht="17.25" thickBot="1" x14ac:dyDescent="0.25">
      <c r="B19" s="7" t="s">
        <v>12</v>
      </c>
      <c r="C19" s="21">
        <f>' גמל לבני 50 ומטה'!C19+' גמל אג"ח עד 15% מנייות'!C19+' גמל אג"ח עד 25% מניות'!C19+' גמל אג"ח עד 20% מניות'!C19+'גמל לבני 60 ומעלה'!C19+'גמל אג"ח ללא מניות'!C19+'גמל אג"ח צמוד מדד '!C19+'גמל לבני 50 עד 60'!C19+'גמל פאסיבי- מדדי מניות'!C19+'גמל פאסיבי- מדדי אג"ח'!C19+'גמל פאסיבי- מדדי אג"ח עד 25% '!C19+'גמל פאסיבי מדדי חול'!C19+'גמל שיקלי טווח קצר'!C19</f>
        <v>1426.4751854795193</v>
      </c>
    </row>
    <row r="20" spans="2:4" ht="17.25" thickBot="1" x14ac:dyDescent="0.25">
      <c r="B20" s="7" t="s">
        <v>13</v>
      </c>
      <c r="C20" s="21">
        <f>' גמל לבני 50 ומטה'!C20+'גמל לבני 50 עד 60'!C20+'גמל לבני 60 ומעלה'!C20+'גמל שיקלי טווח קצר'!C20+'גמל אג"ח ללא מניות'!C20+'גמל אג"ח צמוד מדד '!C20+'גמל פאסיבי- מדדי אג"ח'!C20+' גמל אג"ח עד 15% מנייות'!C20+' גמל אג"ח עד 20% מניות'!C20+' גמל אג"ח עד 25% מניות'!C20+'גמל פאסיבי- מדדי אג"ח עד 25% '!C20+'גמל פאסיבי מדדי חול'!C20+'גמל פאסיבי- מדדי מניות'!C20</f>
        <v>4781.0746229971501</v>
      </c>
    </row>
    <row r="21" spans="2:4" ht="16.5" customHeight="1" thickBot="1" x14ac:dyDescent="0.25">
      <c r="B21" s="7" t="s">
        <v>14</v>
      </c>
      <c r="C21" s="21">
        <f>' גמל לבני 50 ומטה'!C21+'גמל לבני 50 עד 60'!C21+'גמל לבני 60 ומעלה'!C21+'גמל שיקלי טווח קצר'!C21+'גמל אג"ח ללא מניות'!C21+'גמל אג"ח צמוד מדד '!C21+'גמל פאסיבי- מדדי אג"ח'!C21+' גמל אג"ח עד 15% מנייות'!C21+' גמל אג"ח עד 20% מניות'!C21+' גמל אג"ח עד 25% מניות'!C21+'גמל פאסיבי- מדדי אג"ח עד 25% '!C21+'גמל פאסיבי מדדי חול'!C21+'גמל פאסיבי- מדדי מניות'!C21</f>
        <v>0</v>
      </c>
    </row>
    <row r="22" spans="2:4" ht="17.25" thickBot="1" x14ac:dyDescent="0.25">
      <c r="B22" s="7" t="s">
        <v>15</v>
      </c>
      <c r="C22" s="21">
        <f>' גמל לבני 50 ומטה'!C22+'גמל לבני 50 עד 60'!C22+'גמל לבני 60 ומעלה'!C22+'גמל שיקלי טווח קצר'!C22+'גמל אג"ח ללא מניות'!C22+'גמל אג"ח צמוד מדד '!C22+'גמל פאסיבי- מדדי אג"ח'!C22+' גמל אג"ח עד 15% מנייות'!C22+' גמל אג"ח עד 20% מניות'!C22+' גמל אג"ח עד 25% מניות'!C22+'גמל פאסיבי- מדדי אג"ח עד 25% '!C22+'גמל פאסיבי מדדי חול'!C22+'גמל פאסיבי- מדדי מניות'!C22</f>
        <v>0</v>
      </c>
    </row>
    <row r="23" spans="2:4" ht="17.25" thickBot="1" x14ac:dyDescent="0.25">
      <c r="B23" s="7" t="s">
        <v>16</v>
      </c>
      <c r="C23" s="43">
        <f>' גמל לבני 50 ומטה'!C23+'גמל לבני 50 עד 60'!C23+'גמל לבני 60 ומעלה'!C23+'גמל שיקלי טווח קצר'!C23+'גמל אג"ח ללא מניות'!C23+'גמל אג"ח צמוד מדד '!C23+'גמל פאסיבי- מדדי אג"ח'!C23+' גמל אג"ח עד 15% מנייות'!C23+' גמל אג"ח עד 20% מניות'!C23+' גמל אג"ח עד 25% מניות'!C23+'גמל פאסיבי- מדדי אג"ח עד 25% '!C23+'גמל פאסיבי מדדי חול'!C23+'גמל פאסיבי- מדדי מניות'!C23</f>
        <v>-78.069125912084374</v>
      </c>
    </row>
    <row r="24" spans="2:4" ht="17.25" thickBot="1" x14ac:dyDescent="0.25">
      <c r="B24" s="7" t="s">
        <v>17</v>
      </c>
      <c r="C24" s="21">
        <f>' גמל לבני 50 ומטה'!C24+'גמל לבני 50 עד 60'!C24+'גמל לבני 60 ומעלה'!C24+'גמל שיקלי טווח קצר'!C24+'גמל אג"ח ללא מניות'!C24+'גמל אג"ח צמוד מדד '!C24+'גמל פאסיבי- מדדי אג"ח'!C24+' גמל אג"ח עד 15% מנייות'!C24+' גמל אג"ח עד 20% מניות'!C24+' גמל אג"ח עד 25% מניות'!C24+'גמל פאסיבי- מדדי אג"ח עד 25% '!C24+'גמל פאסיבי מדדי חול'!C24+'גמל פאסיבי- מדדי מניות'!C24</f>
        <v>127.10485887163364</v>
      </c>
    </row>
    <row r="25" spans="2:4" ht="17.25" thickBot="1" x14ac:dyDescent="0.25">
      <c r="B25" s="7" t="s">
        <v>18</v>
      </c>
      <c r="C25" s="21">
        <f>' גמל לבני 50 ומטה'!C25+'גמל לבני 50 עד 60'!C25+'גמל לבני 60 ומעלה'!C25+'גמל שיקלי טווח קצר'!C25+'גמל אג"ח ללא מניות'!C25+'גמל אג"ח צמוד מדד '!C25+'גמל פאסיבי- מדדי אג"ח'!C25+' גמל אג"ח עד 15% מנייות'!C25+' גמל אג"ח עד 20% מניות'!C25+' גמל אג"ח עד 25% מניות'!C25+'גמל פאסיבי- מדדי אג"ח עד 25% '!C25+'גמל פאסיבי מדדי חול'!C25+'גמל פאסיבי- מדדי מניות'!C25</f>
        <v>6.2899074696457351</v>
      </c>
    </row>
    <row r="26" spans="2:4" ht="17.25" thickBot="1" x14ac:dyDescent="0.25">
      <c r="B26" s="7" t="s">
        <v>19</v>
      </c>
      <c r="C26" s="21">
        <f>' גמל לבני 50 ומטה'!C26+'גמל לבני 50 עד 60'!C26+'גמל לבני 60 ומעלה'!C26+'גמל שיקלי טווח קצר'!C26+'גמל אג"ח ללא מניות'!C26+'גמל אג"ח צמוד מדד '!C26+'גמל פאסיבי- מדדי אג"ח'!C26+' גמל אג"ח עד 15% מנייות'!C26+' גמל אג"ח עד 20% מניות'!C26+' גמל אג"ח עד 25% מניות'!C26+'גמל פאסיבי- מדדי אג"ח עד 25% '!C26+'גמל פאסיבי מדדי חול'!C26+'גמל פאסיבי- מדדי מניות'!C26</f>
        <v>1126.2026672308514</v>
      </c>
    </row>
    <row r="27" spans="2:4" ht="17.25" thickBot="1" x14ac:dyDescent="0.25">
      <c r="B27" s="7"/>
      <c r="C27" s="10"/>
    </row>
    <row r="28" spans="2:4" ht="17.25" thickBot="1" x14ac:dyDescent="0.25">
      <c r="B28" s="16" t="s">
        <v>20</v>
      </c>
      <c r="C28" s="10"/>
    </row>
    <row r="29" spans="2:4" ht="17.25" thickBot="1" x14ac:dyDescent="0.25">
      <c r="B29" s="7" t="s">
        <v>21</v>
      </c>
      <c r="C29" s="21">
        <f>' גמל לבני 50 ומטה'!C29+'גמל לבני 50 עד 60'!C29+'גמל לבני 60 ומעלה'!C29+'גמל שיקלי טווח קצר'!C29+'גמל אג"ח ללא מניות'!C29+'גמל אג"ח צמוד מדד '!C29+'גמל פאסיבי- מדדי אג"ח'!C29+' גמל אג"ח עד 15% מנייות'!C29+' גמל אג"ח עד 20% מניות'!C29+' גמל אג"ח עד 25% מניות'!C29+'גמל פאסיבי- מדדי אג"ח עד 25% '!C29+'גמל פאסיבי מדדי חול'!C29+'גמל פאסיבי- מדדי מניות'!C29</f>
        <v>0</v>
      </c>
    </row>
    <row r="30" spans="2:4" ht="17.25" thickBot="1" x14ac:dyDescent="0.25">
      <c r="B30" s="7" t="s">
        <v>22</v>
      </c>
      <c r="C30" s="21">
        <f>' גמל לבני 50 ומטה'!C30+'גמל לבני 50 עד 60'!C30+'גמל לבני 60 ומעלה'!C30+'גמל שיקלי טווח קצר'!C30+'גמל אג"ח ללא מניות'!C30+'גמל אג"ח צמוד מדד '!C30+'גמל פאסיבי- מדדי אג"ח'!C30+' גמל אג"ח עד 15% מנייות'!C30+' גמל אג"ח עד 20% מניות'!C30+' גמל אג"ח עד 25% מניות'!C30+'גמל פאסיבי- מדדי אג"ח עד 25% '!C30+'גמל פאסיבי מדדי חול'!C30+'גמל פאסיבי- מדדי מניות'!C30</f>
        <v>0</v>
      </c>
    </row>
    <row r="31" spans="2:4" ht="17.25" thickBot="1" x14ac:dyDescent="0.25">
      <c r="B31" s="7"/>
      <c r="C31" s="10"/>
    </row>
    <row r="32" spans="2:4" ht="17.25" thickBot="1" x14ac:dyDescent="0.25">
      <c r="B32" s="16" t="s">
        <v>54</v>
      </c>
      <c r="C32" s="21">
        <f>' גמל לבני 50 ומטה'!C32+'גמל לבני 50 עד 60'!C32+'גמל לבני 60 ומעלה'!C32+'גמל שיקלי טווח קצר'!C32+'גמל אג"ח ללא מניות'!C32+'גמל אג"ח צמוד מדד '!C32+'גמל פאסיבי- מדדי אג"ח'!C32+' גמל אג"ח עד 15% מנייות'!C32+' גמל אג"ח עד 20% מניות'!C32+' גמל אג"ח עד 25% מניות'!C32+'גמל פאסיבי- מדדי אג"ח עד 25% '!C32+'גמל פאסיבי מדדי חול'!C32+'גמל פאסיבי- מדדי מניות'!C32</f>
        <v>10871.039839062747</v>
      </c>
      <c r="D32" s="31"/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1"/>
    </row>
    <row r="35" spans="2:3" ht="39" thickBot="1" x14ac:dyDescent="0.25">
      <c r="B35" s="7" t="s">
        <v>65</v>
      </c>
      <c r="C35" s="33">
        <f>(C14+C19+C20+C21+C22+C23+C24+C25+C26+C30)/10188193</f>
        <v>7.2660434054760406E-4</v>
      </c>
    </row>
    <row r="36" spans="2:3" ht="39" thickBot="1" x14ac:dyDescent="0.25">
      <c r="B36" s="7" t="s">
        <v>55</v>
      </c>
      <c r="C36" s="27">
        <f>C32/C38</f>
        <v>1.0577897451312145E-3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f>' גמל לבני 50 ומטה'!C38+'גמל לבני 50 עד 60'!C38+'גמל לבני 60 ומעלה'!C38+'גמל שיקלי טווח קצר'!C39+'גמל אג"ח ללא מניות'!C40+'גמל אג"ח צמוד מדד '!C40+'גמל פאסיבי- מדדי אג"ח'!C40+' גמל אג"ח עד 15% מנייות'!C38+' גמל אג"ח עד 20% מניות'!C40+' גמל אג"ח עד 25% מניות'!C40+'גמל פאסיבי- מדדי אג"ח עד 25% '!C39+'גמל פאסיבי מדדי חול'!C40+'גמל פאסיבי- מדדי מניות'!C40</f>
        <v>10277127.273259999</v>
      </c>
    </row>
    <row r="42" spans="2:3" x14ac:dyDescent="0.25">
      <c r="C42" s="28"/>
    </row>
    <row r="43" spans="2:3" x14ac:dyDescent="0.25">
      <c r="B43" s="2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5" workbookViewId="0">
      <selection activeCell="C35" sqref="C35:C37"/>
    </sheetView>
  </sheetViews>
  <sheetFormatPr defaultRowHeight="15" x14ac:dyDescent="0.25"/>
  <cols>
    <col min="2" max="2" width="45.375" style="18" customWidth="1"/>
    <col min="3" max="3" width="28.125" style="9" customWidth="1"/>
  </cols>
  <sheetData>
    <row r="1" spans="2:4" ht="16.5" x14ac:dyDescent="0.25">
      <c r="B1" s="20" t="s">
        <v>86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9.1491700000000211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9.1491700000000211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65</v>
      </c>
      <c r="C35" s="45">
        <v>0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v>7.2862573301908944E-7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12556.748390000001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B29" sqref="B29"/>
    </sheetView>
  </sheetViews>
  <sheetFormatPr defaultRowHeight="15" x14ac:dyDescent="0.25"/>
  <cols>
    <col min="2" max="2" width="49.5" style="18" customWidth="1"/>
    <col min="3" max="3" width="25.875" style="9" customWidth="1"/>
  </cols>
  <sheetData>
    <row r="1" spans="2:3" ht="16.5" x14ac:dyDescent="0.25">
      <c r="B1" s="20" t="s">
        <v>59</v>
      </c>
    </row>
    <row r="2" spans="2:3" x14ac:dyDescent="0.25">
      <c r="B2" s="19"/>
    </row>
    <row r="3" spans="2:3" ht="15.75" thickBot="1" x14ac:dyDescent="0.3">
      <c r="B3" s="1" t="s">
        <v>91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131.11442842849996</v>
      </c>
    </row>
    <row r="7" spans="2:3" ht="17.25" thickBot="1" x14ac:dyDescent="0.25">
      <c r="B7" s="7" t="s">
        <v>3</v>
      </c>
      <c r="C7" s="21">
        <v>379.59383734670445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115.76859276399998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1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290.76711936602027</v>
      </c>
    </row>
    <row r="20" spans="2:3" ht="17.25" thickBot="1" x14ac:dyDescent="0.25">
      <c r="B20" s="7" t="s">
        <v>13</v>
      </c>
      <c r="C20" s="21">
        <v>752.67305268428004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43">
        <v>-30.936543553150681</v>
      </c>
    </row>
    <row r="24" spans="2:3" ht="17.25" thickBot="1" x14ac:dyDescent="0.25">
      <c r="B24" s="7" t="s">
        <v>17</v>
      </c>
      <c r="C24" s="21">
        <v>0</v>
      </c>
    </row>
    <row r="25" spans="2:3" ht="15.75" customHeight="1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222.42950670453928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v>1862.4099937408932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65</v>
      </c>
      <c r="C35" s="33">
        <v>5.1641155942754079E-4</v>
      </c>
    </row>
    <row r="36" spans="2:3" ht="26.25" thickBot="1" x14ac:dyDescent="0.25">
      <c r="B36" s="7" t="s">
        <v>55</v>
      </c>
      <c r="C36" s="27">
        <v>7.768724870616722E-4</v>
      </c>
    </row>
    <row r="37" spans="2:3" ht="17.25" thickBot="1" x14ac:dyDescent="0.25">
      <c r="B37" s="7"/>
      <c r="C37" s="26"/>
    </row>
    <row r="38" spans="2:3" ht="17.25" thickBot="1" x14ac:dyDescent="0.25">
      <c r="B38" s="7" t="s">
        <v>24</v>
      </c>
      <c r="C38" s="21">
        <v>2397317.4810000001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7" zoomScaleNormal="100" workbookViewId="0">
      <selection activeCell="C35" sqref="C35:C37"/>
    </sheetView>
  </sheetViews>
  <sheetFormatPr defaultRowHeight="15" x14ac:dyDescent="0.25"/>
  <cols>
    <col min="2" max="2" width="44.5" style="18" customWidth="1"/>
    <col min="3" max="3" width="28.875" style="9" customWidth="1"/>
  </cols>
  <sheetData>
    <row r="1" spans="2:4" ht="16.5" x14ac:dyDescent="0.25">
      <c r="B1" s="20" t="s">
        <v>60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26"/>
    </row>
    <row r="6" spans="2:4" ht="17.25" thickBot="1" x14ac:dyDescent="0.25">
      <c r="B6" s="7" t="s">
        <v>2</v>
      </c>
      <c r="C6" s="21">
        <v>5.6774637360000009</v>
      </c>
    </row>
    <row r="7" spans="2:4" ht="17.25" thickBot="1" x14ac:dyDescent="0.25">
      <c r="B7" s="7" t="s">
        <v>3</v>
      </c>
      <c r="C7" s="21">
        <v>36.254290059179603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6.0641783030000012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2.1547823539786894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43">
        <v>-1.4850929263063009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15.092019088088596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2">
        <v>63.757640613940588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65</v>
      </c>
      <c r="C35" s="45">
        <v>9.9240349717578686E-5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v>4.1381890255608351E-4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154071.35880000002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rightToLeft="1" topLeftCell="A28" workbookViewId="0">
      <selection activeCell="C35" sqref="C35:C37"/>
    </sheetView>
  </sheetViews>
  <sheetFormatPr defaultRowHeight="15" x14ac:dyDescent="0.25"/>
  <cols>
    <col min="2" max="2" width="50.625" style="18" customWidth="1"/>
    <col min="3" max="3" width="22.25" style="9" customWidth="1"/>
  </cols>
  <sheetData>
    <row r="1" spans="2:3" ht="16.5" x14ac:dyDescent="0.25">
      <c r="B1" s="20" t="s">
        <v>90</v>
      </c>
    </row>
    <row r="2" spans="2:3" x14ac:dyDescent="0.25">
      <c r="B2" s="19"/>
    </row>
    <row r="3" spans="2:3" ht="15.75" thickBot="1" x14ac:dyDescent="0.3">
      <c r="B3" s="1" t="s">
        <v>91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34">
        <v>43.756394490999973</v>
      </c>
    </row>
    <row r="7" spans="2:3" ht="17.25" thickBot="1" x14ac:dyDescent="0.25">
      <c r="B7" s="7" t="s">
        <v>3</v>
      </c>
      <c r="C7" s="34">
        <v>522.13573407489991</v>
      </c>
    </row>
    <row r="8" spans="2:3" ht="17.25" thickBot="1" x14ac:dyDescent="0.25">
      <c r="B8" s="7"/>
      <c r="C8" s="35"/>
    </row>
    <row r="9" spans="2:3" ht="17.25" thickBot="1" x14ac:dyDescent="0.25">
      <c r="B9" s="16" t="s">
        <v>4</v>
      </c>
      <c r="C9" s="35"/>
    </row>
    <row r="10" spans="2:3" ht="17.25" thickBot="1" x14ac:dyDescent="0.25">
      <c r="B10" s="7" t="s">
        <v>5</v>
      </c>
      <c r="C10" s="34">
        <v>0</v>
      </c>
    </row>
    <row r="11" spans="2:3" ht="17.25" thickBot="1" x14ac:dyDescent="0.25">
      <c r="B11" s="7" t="s">
        <v>6</v>
      </c>
      <c r="C11" s="34">
        <v>53.618015370000002</v>
      </c>
    </row>
    <row r="12" spans="2:3" ht="17.25" thickBot="1" x14ac:dyDescent="0.25">
      <c r="B12" s="7"/>
      <c r="C12" s="35"/>
    </row>
    <row r="13" spans="2:3" ht="17.25" thickBot="1" x14ac:dyDescent="0.25">
      <c r="B13" s="16" t="s">
        <v>7</v>
      </c>
      <c r="C13" s="35"/>
    </row>
    <row r="14" spans="2:3" ht="26.25" thickBot="1" x14ac:dyDescent="0.25">
      <c r="B14" s="7" t="s">
        <v>8</v>
      </c>
      <c r="C14" s="34">
        <v>1</v>
      </c>
    </row>
    <row r="15" spans="2:3" ht="17.25" thickBot="1" x14ac:dyDescent="0.25">
      <c r="B15" s="7" t="s">
        <v>9</v>
      </c>
      <c r="C15" s="34">
        <v>0</v>
      </c>
    </row>
    <row r="16" spans="2:3" ht="17.25" thickBot="1" x14ac:dyDescent="0.25">
      <c r="B16" s="7" t="s">
        <v>10</v>
      </c>
      <c r="C16" s="34">
        <v>0</v>
      </c>
    </row>
    <row r="17" spans="2:3" ht="17.25" thickBot="1" x14ac:dyDescent="0.25">
      <c r="B17" s="7"/>
      <c r="C17" s="35"/>
    </row>
    <row r="18" spans="2:3" ht="17.25" thickBot="1" x14ac:dyDescent="0.25">
      <c r="B18" s="16" t="s">
        <v>11</v>
      </c>
      <c r="C18" s="35"/>
    </row>
    <row r="19" spans="2:3" ht="17.25" thickBot="1" x14ac:dyDescent="0.25">
      <c r="B19" s="7" t="s">
        <v>12</v>
      </c>
      <c r="C19" s="34">
        <v>288.2275380945751</v>
      </c>
    </row>
    <row r="20" spans="2:3" ht="17.25" thickBot="1" x14ac:dyDescent="0.25">
      <c r="B20" s="7" t="s">
        <v>13</v>
      </c>
      <c r="C20" s="34">
        <v>1016.9197051630913</v>
      </c>
    </row>
    <row r="21" spans="2:3" ht="17.25" thickBot="1" x14ac:dyDescent="0.25">
      <c r="B21" s="7" t="s">
        <v>14</v>
      </c>
      <c r="C21" s="34">
        <v>0</v>
      </c>
    </row>
    <row r="22" spans="2:3" ht="17.25" thickBot="1" x14ac:dyDescent="0.25">
      <c r="B22" s="7" t="s">
        <v>15</v>
      </c>
      <c r="C22" s="34">
        <v>0</v>
      </c>
    </row>
    <row r="23" spans="2:3" ht="17.25" thickBot="1" x14ac:dyDescent="0.25">
      <c r="B23" s="7" t="s">
        <v>16</v>
      </c>
      <c r="C23" s="44">
        <v>-4.6676481070684943</v>
      </c>
    </row>
    <row r="24" spans="2:3" ht="17.25" thickBot="1" x14ac:dyDescent="0.25">
      <c r="B24" s="7" t="s">
        <v>17</v>
      </c>
      <c r="C24" s="34">
        <v>0</v>
      </c>
    </row>
    <row r="25" spans="2:3" ht="17.25" thickBot="1" x14ac:dyDescent="0.25">
      <c r="B25" s="7" t="s">
        <v>18</v>
      </c>
      <c r="C25" s="34">
        <v>0</v>
      </c>
    </row>
    <row r="26" spans="2:3" ht="17.25" thickBot="1" x14ac:dyDescent="0.25">
      <c r="B26" s="7" t="s">
        <v>19</v>
      </c>
      <c r="C26" s="34">
        <v>102.49751887081018</v>
      </c>
    </row>
    <row r="27" spans="2:3" ht="17.25" thickBot="1" x14ac:dyDescent="0.25">
      <c r="B27" s="7"/>
      <c r="C27" s="35"/>
    </row>
    <row r="28" spans="2:3" ht="17.25" thickBot="1" x14ac:dyDescent="0.25">
      <c r="B28" s="16" t="s">
        <v>20</v>
      </c>
      <c r="C28" s="35"/>
    </row>
    <row r="29" spans="2:3" ht="17.25" thickBot="1" x14ac:dyDescent="0.25">
      <c r="B29" s="7" t="s">
        <v>21</v>
      </c>
      <c r="C29" s="34">
        <v>0</v>
      </c>
    </row>
    <row r="30" spans="2:3" ht="17.25" thickBot="1" x14ac:dyDescent="0.25">
      <c r="B30" s="7" t="s">
        <v>22</v>
      </c>
      <c r="C30" s="34">
        <v>0</v>
      </c>
    </row>
    <row r="31" spans="2:3" ht="17.25" thickBot="1" x14ac:dyDescent="0.25">
      <c r="B31" s="7"/>
      <c r="C31" s="35"/>
    </row>
    <row r="32" spans="2:3" ht="17.25" thickBot="1" x14ac:dyDescent="0.25">
      <c r="B32" s="16" t="s">
        <v>54</v>
      </c>
      <c r="C32" s="34">
        <v>2023.4872579573077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26"/>
    </row>
    <row r="35" spans="2:3" ht="38.25" customHeight="1" thickBot="1" x14ac:dyDescent="0.25">
      <c r="B35" s="7" t="s">
        <v>65</v>
      </c>
      <c r="C35" s="45">
        <v>1.3388081096474558E-3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39" customHeight="1" thickBot="1" x14ac:dyDescent="0.25">
      <c r="B38" s="7" t="s">
        <v>55</v>
      </c>
      <c r="C38" s="27">
        <v>1.8484631757077767E-3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1094686.2694100002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rightToLeft="1" topLeftCell="A16" workbookViewId="0">
      <selection activeCell="B29" sqref="B29"/>
    </sheetView>
  </sheetViews>
  <sheetFormatPr defaultRowHeight="14.25" x14ac:dyDescent="0.2"/>
  <cols>
    <col min="2" max="2" width="74.875" bestFit="1" customWidth="1"/>
    <col min="3" max="3" width="10" bestFit="1" customWidth="1"/>
  </cols>
  <sheetData>
    <row r="1" spans="2:3" ht="16.5" x14ac:dyDescent="0.25">
      <c r="B1" s="20" t="s">
        <v>92</v>
      </c>
      <c r="C1" s="9"/>
    </row>
    <row r="2" spans="2:3" ht="15" x14ac:dyDescent="0.25">
      <c r="B2" s="19"/>
      <c r="C2" s="9"/>
    </row>
    <row r="3" spans="2:3" ht="15.75" thickBot="1" x14ac:dyDescent="0.3">
      <c r="B3" s="1" t="s">
        <v>91</v>
      </c>
      <c r="C3" s="9"/>
    </row>
    <row r="4" spans="2:3" ht="15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0</v>
      </c>
    </row>
    <row r="7" spans="2:3" ht="17.25" thickBot="1" x14ac:dyDescent="0.25">
      <c r="B7" s="7" t="s">
        <v>3</v>
      </c>
      <c r="C7" s="21">
        <v>43.104205750000034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0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17.25" thickBot="1" x14ac:dyDescent="0.25">
      <c r="B14" s="7" t="s">
        <v>8</v>
      </c>
      <c r="C14" s="21">
        <v>0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4.8394110236794532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47.943616773679487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5.5" customHeight="1" thickBot="1" x14ac:dyDescent="0.25">
      <c r="B35" s="7" t="s">
        <v>65</v>
      </c>
      <c r="C35" s="39">
        <v>2.2882895033218532E-5</v>
      </c>
    </row>
    <row r="36" spans="2:3" ht="25.5" customHeight="1" thickBot="1" x14ac:dyDescent="0.25">
      <c r="B36" s="7"/>
      <c r="C36" s="39"/>
    </row>
    <row r="37" spans="2:3" ht="15" customHeight="1" thickBot="1" x14ac:dyDescent="0.25">
      <c r="B37" s="7" t="s">
        <v>55</v>
      </c>
      <c r="C37" s="39">
        <v>4.0998016051185327E-4</v>
      </c>
    </row>
    <row r="38" spans="2:3" ht="15" customHeight="1" thickBot="1" x14ac:dyDescent="0.25">
      <c r="B38" s="7"/>
      <c r="C38" s="39"/>
    </row>
    <row r="39" spans="2:3" ht="15" customHeight="1" thickBot="1" x14ac:dyDescent="0.25">
      <c r="B39" s="7" t="s">
        <v>24</v>
      </c>
      <c r="C39" s="21">
        <v>116941.30934000001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9" workbookViewId="0">
      <selection activeCell="C35" sqref="C35:C37"/>
    </sheetView>
  </sheetViews>
  <sheetFormatPr defaultRowHeight="15" x14ac:dyDescent="0.25"/>
  <cols>
    <col min="2" max="2" width="35" style="18" customWidth="1"/>
    <col min="3" max="3" width="37.375" style="9" customWidth="1"/>
  </cols>
  <sheetData>
    <row r="1" spans="2:4" ht="16.5" x14ac:dyDescent="0.25">
      <c r="B1" s="20" t="s">
        <v>93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4.772208030999999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26.25" thickBot="1" x14ac:dyDescent="0.25">
      <c r="B19" s="7" t="s">
        <v>12</v>
      </c>
      <c r="C19" s="21">
        <v>0</v>
      </c>
    </row>
    <row r="20" spans="2:3" ht="26.25" thickBot="1" x14ac:dyDescent="0.25">
      <c r="B20" s="7" t="s">
        <v>13</v>
      </c>
      <c r="C20" s="21">
        <v>0</v>
      </c>
    </row>
    <row r="21" spans="2:3" ht="26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4.6626420109589103E-2</v>
      </c>
    </row>
    <row r="24" spans="2:3" ht="17.25" thickBot="1" x14ac:dyDescent="0.25">
      <c r="B24" s="7" t="s">
        <v>17</v>
      </c>
      <c r="C24" s="21">
        <v>1.4380977632583656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v>6.2569322143679535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65</v>
      </c>
      <c r="C35" s="45">
        <v>2.3637919262830447E-4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39" thickBot="1" x14ac:dyDescent="0.25">
      <c r="B38" s="7" t="s">
        <v>55</v>
      </c>
      <c r="C38" s="27">
        <v>2.1936009349910555E-3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2852.3566499999997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workbookViewId="0">
      <selection activeCell="C35" sqref="C35:C37"/>
    </sheetView>
  </sheetViews>
  <sheetFormatPr defaultRowHeight="15" x14ac:dyDescent="0.25"/>
  <cols>
    <col min="2" max="2" width="42.25" style="18" customWidth="1"/>
    <col min="3" max="3" width="31.125" style="9" customWidth="1"/>
  </cols>
  <sheetData>
    <row r="1" spans="2:4" ht="16.5" x14ac:dyDescent="0.25">
      <c r="B1" s="20" t="s">
        <v>99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49.952257181000014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77.785714734295894</v>
      </c>
    </row>
    <row r="24" spans="2:3" ht="17.25" thickBot="1" x14ac:dyDescent="0.25">
      <c r="B24" s="7" t="s">
        <v>17</v>
      </c>
      <c r="C24" s="21">
        <v>80.488326658443285</v>
      </c>
    </row>
    <row r="25" spans="2:3" ht="17.25" thickBot="1" x14ac:dyDescent="0.25">
      <c r="B25" s="7" t="s">
        <v>18</v>
      </c>
      <c r="C25" s="21">
        <v>6.2899074696457351</v>
      </c>
    </row>
    <row r="26" spans="2:3" ht="17.25" thickBot="1" x14ac:dyDescent="0.25">
      <c r="B26" s="7" t="s">
        <v>19</v>
      </c>
      <c r="C26" s="21">
        <v>0.26709730568387113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214.7833033490688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2"/>
    </row>
    <row r="35" spans="2:3" ht="26.25" thickBot="1" x14ac:dyDescent="0.25">
      <c r="B35" s="7" t="s">
        <v>65</v>
      </c>
      <c r="C35" s="45">
        <v>1.0028645260616862E-3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v>1.4388942920526169E-3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149269.68891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1"/>
  <sheetViews>
    <sheetView rightToLeft="1" workbookViewId="0">
      <selection activeCell="A30" sqref="A30"/>
    </sheetView>
  </sheetViews>
  <sheetFormatPr defaultColWidth="37.25" defaultRowHeight="15" x14ac:dyDescent="0.25"/>
  <cols>
    <col min="1" max="1" width="10.375" customWidth="1"/>
    <col min="2" max="2" width="45.75" style="13" customWidth="1"/>
    <col min="3" max="3" width="25.875" style="24" customWidth="1"/>
  </cols>
  <sheetData>
    <row r="1" spans="2:4" ht="16.5" x14ac:dyDescent="0.25">
      <c r="B1" s="20" t="s">
        <v>57</v>
      </c>
    </row>
    <row r="2" spans="2:4" x14ac:dyDescent="0.25">
      <c r="B2" s="19" t="s">
        <v>58</v>
      </c>
    </row>
    <row r="3" spans="2:4" ht="15.75" thickBot="1" x14ac:dyDescent="0.3">
      <c r="B3" s="1" t="s">
        <v>91</v>
      </c>
    </row>
    <row r="4" spans="2:4" thickBot="1" x14ac:dyDescent="0.25">
      <c r="B4" s="3"/>
      <c r="C4" s="25" t="s">
        <v>0</v>
      </c>
    </row>
    <row r="5" spans="2:4" ht="17.25" thickBot="1" x14ac:dyDescent="0.25">
      <c r="B5" s="4" t="s">
        <v>25</v>
      </c>
      <c r="C5" s="26"/>
    </row>
    <row r="6" spans="2:4" ht="17.25" thickBot="1" x14ac:dyDescent="0.25">
      <c r="B6" s="4" t="s">
        <v>26</v>
      </c>
      <c r="C6" s="26"/>
    </row>
    <row r="7" spans="2:4" ht="17.25" thickBot="1" x14ac:dyDescent="0.25">
      <c r="B7" s="14" t="s">
        <v>97</v>
      </c>
      <c r="C7" s="21">
        <v>456.0608911438801</v>
      </c>
      <c r="D7" s="32"/>
    </row>
    <row r="8" spans="2:4" ht="17.25" thickBot="1" x14ac:dyDescent="0.25">
      <c r="B8" s="4" t="s">
        <v>27</v>
      </c>
      <c r="C8" s="26"/>
    </row>
    <row r="9" spans="2:4" ht="16.5" customHeight="1" thickBot="1" x14ac:dyDescent="0.25">
      <c r="B9" s="14" t="s">
        <v>96</v>
      </c>
      <c r="C9" s="37">
        <v>1938.2629155209993</v>
      </c>
      <c r="D9" s="32"/>
    </row>
    <row r="10" spans="2:4" ht="16.5" customHeight="1" thickBot="1" x14ac:dyDescent="0.25">
      <c r="B10" s="14" t="s">
        <v>66</v>
      </c>
      <c r="C10" s="37">
        <v>135.8906011965</v>
      </c>
      <c r="D10" s="31"/>
    </row>
    <row r="11" spans="2:4" ht="16.5" customHeight="1" thickBot="1" x14ac:dyDescent="0.25">
      <c r="B11" s="14" t="s">
        <v>70</v>
      </c>
      <c r="C11" s="37">
        <v>94.037621996646408</v>
      </c>
      <c r="D11" s="31"/>
    </row>
    <row r="12" spans="2:4" ht="16.5" customHeight="1" thickBot="1" x14ac:dyDescent="0.25">
      <c r="B12" s="14" t="s">
        <v>81</v>
      </c>
      <c r="C12" s="37">
        <v>148.96016292598702</v>
      </c>
      <c r="D12" s="31"/>
    </row>
    <row r="13" spans="2:4" ht="16.5" customHeight="1" thickBot="1" x14ac:dyDescent="0.25">
      <c r="B13" s="14" t="s">
        <v>82</v>
      </c>
      <c r="C13" s="37">
        <v>84.660692515053995</v>
      </c>
      <c r="D13" s="31"/>
    </row>
    <row r="14" spans="2:4" ht="16.5" customHeight="1" thickBot="1" x14ac:dyDescent="0.25">
      <c r="B14" s="14" t="s">
        <v>94</v>
      </c>
      <c r="C14" s="37">
        <v>32.122968010459999</v>
      </c>
      <c r="D14" s="31"/>
    </row>
    <row r="15" spans="2:4" ht="16.5" customHeight="1" thickBot="1" x14ac:dyDescent="0.25">
      <c r="B15" s="14" t="s">
        <v>95</v>
      </c>
      <c r="C15" s="37">
        <v>23.641657514499997</v>
      </c>
      <c r="D15" s="31"/>
    </row>
    <row r="16" spans="2:4" ht="15.75" customHeight="1" thickBot="1" x14ac:dyDescent="0.25">
      <c r="B16" s="7" t="s">
        <v>79</v>
      </c>
      <c r="C16" s="37">
        <v>34</v>
      </c>
      <c r="D16" s="31"/>
    </row>
    <row r="17" spans="2:5" ht="17.25" thickBot="1" x14ac:dyDescent="0.25">
      <c r="B17" s="4" t="s">
        <v>28</v>
      </c>
      <c r="C17" s="37">
        <f>C16+C15+C14+C13+C12+C11+C10+C9+C7</f>
        <v>2947.6375108240272</v>
      </c>
      <c r="D17" s="31"/>
      <c r="E17" s="23"/>
    </row>
    <row r="18" spans="2:5" ht="17.25" thickBot="1" x14ac:dyDescent="0.25">
      <c r="B18" s="16"/>
      <c r="C18" s="26"/>
    </row>
    <row r="19" spans="2:5" ht="17.25" thickBot="1" x14ac:dyDescent="0.25">
      <c r="B19" s="4" t="s">
        <v>29</v>
      </c>
      <c r="C19" s="26"/>
    </row>
    <row r="20" spans="2:5" ht="17.25" thickBot="1" x14ac:dyDescent="0.25">
      <c r="B20" s="4" t="s">
        <v>26</v>
      </c>
      <c r="C20" s="26"/>
    </row>
    <row r="21" spans="2:5" ht="17.25" thickBot="1" x14ac:dyDescent="0.25">
      <c r="B21" s="4" t="s">
        <v>27</v>
      </c>
      <c r="C21" s="26"/>
    </row>
    <row r="22" spans="2:5" ht="17.25" thickBot="1" x14ac:dyDescent="0.25">
      <c r="B22" s="7" t="s">
        <v>98</v>
      </c>
      <c r="C22" s="21">
        <f>'נספח 1'!C11</f>
        <v>420.13333095399992</v>
      </c>
    </row>
    <row r="23" spans="2:5" ht="15" customHeight="1" thickBot="1" x14ac:dyDescent="0.25">
      <c r="B23" s="6"/>
      <c r="C23" s="6"/>
    </row>
    <row r="24" spans="2:5" ht="17.25" thickBot="1" x14ac:dyDescent="0.25">
      <c r="B24" s="4" t="s">
        <v>30</v>
      </c>
      <c r="C24" s="21">
        <f>C22</f>
        <v>420.13333095399992</v>
      </c>
    </row>
    <row r="25" spans="2:5" ht="17.25" thickBot="1" x14ac:dyDescent="0.25">
      <c r="B25" s="7"/>
      <c r="C25" s="26"/>
    </row>
    <row r="26" spans="2:5" ht="17.25" thickBot="1" x14ac:dyDescent="0.25">
      <c r="B26" s="4" t="s">
        <v>31</v>
      </c>
      <c r="C26" s="26"/>
    </row>
    <row r="27" spans="2:5" ht="17.25" thickBot="1" x14ac:dyDescent="0.25">
      <c r="B27" s="4" t="s">
        <v>32</v>
      </c>
      <c r="C27" s="21">
        <f>'נספח 1'!C14</f>
        <v>13.707139999999999</v>
      </c>
    </row>
    <row r="28" spans="2:5" ht="17.25" thickBot="1" x14ac:dyDescent="0.25">
      <c r="B28" s="4"/>
      <c r="C28" s="26"/>
    </row>
    <row r="29" spans="2:5" ht="17.25" thickBot="1" x14ac:dyDescent="0.25">
      <c r="B29" s="4" t="s">
        <v>33</v>
      </c>
      <c r="C29" s="26"/>
    </row>
    <row r="30" spans="2:5" ht="17.25" thickBot="1" x14ac:dyDescent="0.25">
      <c r="B30" s="15" t="s">
        <v>61</v>
      </c>
      <c r="C30" s="21">
        <f>'נספח 1'!C16</f>
        <v>100.565</v>
      </c>
      <c r="D30" s="31"/>
    </row>
    <row r="31" spans="2:5" ht="17.25" thickBot="1" x14ac:dyDescent="0.25">
      <c r="B31" s="4" t="s">
        <v>34</v>
      </c>
      <c r="C31" s="21">
        <f>C30</f>
        <v>100.565</v>
      </c>
    </row>
    <row r="32" spans="2:5" ht="17.25" thickBot="1" x14ac:dyDescent="0.25">
      <c r="B32" s="7"/>
      <c r="C32" s="26"/>
    </row>
    <row r="33" spans="2:3" ht="17.25" thickBot="1" x14ac:dyDescent="0.25">
      <c r="B33" s="4" t="s">
        <v>35</v>
      </c>
      <c r="C33" s="26"/>
    </row>
    <row r="34" spans="2:3" ht="17.25" thickBot="1" x14ac:dyDescent="0.25">
      <c r="B34" s="14" t="s">
        <v>62</v>
      </c>
      <c r="C34" s="22">
        <v>0</v>
      </c>
    </row>
    <row r="35" spans="2:3" ht="17.25" thickBot="1" x14ac:dyDescent="0.25">
      <c r="B35" s="4" t="s">
        <v>36</v>
      </c>
      <c r="C35" s="26">
        <v>0</v>
      </c>
    </row>
    <row r="36" spans="2:3" ht="17.25" thickBot="1" x14ac:dyDescent="0.25">
      <c r="B36" s="7"/>
      <c r="C36" s="26"/>
    </row>
    <row r="37" spans="2:3" ht="17.25" thickBot="1" x14ac:dyDescent="0.25">
      <c r="B37" s="4" t="s">
        <v>37</v>
      </c>
      <c r="C37" s="26"/>
    </row>
    <row r="38" spans="2:3" ht="17.25" thickBot="1" x14ac:dyDescent="0.25">
      <c r="B38" s="4" t="s">
        <v>38</v>
      </c>
      <c r="C38" s="22">
        <v>0</v>
      </c>
    </row>
    <row r="39" spans="2:3" ht="17.25" thickBot="1" x14ac:dyDescent="0.25">
      <c r="B39" s="7"/>
      <c r="C39" s="26"/>
    </row>
    <row r="40" spans="2:3" ht="17.25" thickBot="1" x14ac:dyDescent="0.25">
      <c r="B40" s="4" t="s">
        <v>39</v>
      </c>
      <c r="C40" s="21">
        <f>C31+C27+C24+C17</f>
        <v>3482.0429817780273</v>
      </c>
    </row>
    <row r="41" spans="2:3" ht="17.25" thickBot="1" x14ac:dyDescent="0.25">
      <c r="B41" s="4" t="s">
        <v>40</v>
      </c>
      <c r="C41" s="21">
        <f>'נספח 1'!C38</f>
        <v>10277127.273259999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rightToLeft="1" workbookViewId="0">
      <selection activeCell="A4" sqref="A4"/>
    </sheetView>
  </sheetViews>
  <sheetFormatPr defaultColWidth="28.875" defaultRowHeight="15" x14ac:dyDescent="0.25"/>
  <cols>
    <col min="1" max="1" width="42.625" style="13" customWidth="1"/>
    <col min="2" max="2" width="22.25" style="9" customWidth="1"/>
  </cols>
  <sheetData>
    <row r="1" spans="1:3" ht="16.5" x14ac:dyDescent="0.25">
      <c r="A1" s="20" t="s">
        <v>57</v>
      </c>
    </row>
    <row r="2" spans="1:3" x14ac:dyDescent="0.25">
      <c r="A2" s="19" t="s">
        <v>58</v>
      </c>
    </row>
    <row r="3" spans="1:3" ht="15.75" thickBot="1" x14ac:dyDescent="0.3">
      <c r="A3" s="1" t="s">
        <v>107</v>
      </c>
    </row>
    <row r="4" spans="1:3" thickBot="1" x14ac:dyDescent="0.25">
      <c r="A4" s="3"/>
      <c r="B4" s="2" t="s">
        <v>0</v>
      </c>
    </row>
    <row r="5" spans="1:3" ht="18" customHeight="1" thickBot="1" x14ac:dyDescent="0.25">
      <c r="A5" s="4" t="s">
        <v>68</v>
      </c>
      <c r="B5" s="10"/>
    </row>
    <row r="6" spans="1:3" ht="18" customHeight="1" thickBot="1" x14ac:dyDescent="0.25">
      <c r="A6" s="14" t="s">
        <v>72</v>
      </c>
      <c r="B6" s="37">
        <v>515.31399999999996</v>
      </c>
      <c r="C6" s="31"/>
    </row>
    <row r="7" spans="1:3" ht="15.75" customHeight="1" thickBot="1" x14ac:dyDescent="0.25">
      <c r="A7" s="14" t="s">
        <v>78</v>
      </c>
      <c r="B7" s="37">
        <v>4265.7604729971508</v>
      </c>
      <c r="C7" s="31"/>
    </row>
    <row r="8" spans="1:3" ht="15.75" customHeight="1" thickBot="1" x14ac:dyDescent="0.25">
      <c r="A8" s="4" t="s">
        <v>69</v>
      </c>
      <c r="B8" s="26"/>
      <c r="C8" s="31"/>
    </row>
    <row r="9" spans="1:3" ht="15.75" customHeight="1" thickBot="1" x14ac:dyDescent="0.25">
      <c r="A9" s="14" t="s">
        <v>73</v>
      </c>
      <c r="B9" s="37">
        <v>153.26735375000004</v>
      </c>
      <c r="C9" s="31"/>
    </row>
    <row r="10" spans="1:3" ht="15.75" customHeight="1" thickBot="1" x14ac:dyDescent="0.25">
      <c r="A10" s="14" t="s">
        <v>74</v>
      </c>
      <c r="B10" s="37">
        <v>144.16933645291306</v>
      </c>
      <c r="C10" s="31"/>
    </row>
    <row r="11" spans="1:3" ht="15.75" customHeight="1" thickBot="1" x14ac:dyDescent="0.25">
      <c r="A11" s="14" t="s">
        <v>75</v>
      </c>
      <c r="B11" s="37">
        <v>135.477125</v>
      </c>
      <c r="C11" s="31"/>
    </row>
    <row r="12" spans="1:3" ht="15.75" customHeight="1" thickBot="1" x14ac:dyDescent="0.25">
      <c r="A12" s="14" t="s">
        <v>76</v>
      </c>
      <c r="B12" s="37">
        <v>186.89278125000001</v>
      </c>
      <c r="C12" s="31"/>
    </row>
    <row r="13" spans="1:3" ht="15.75" customHeight="1" thickBot="1" x14ac:dyDescent="0.25">
      <c r="A13" s="14" t="s">
        <v>77</v>
      </c>
      <c r="B13" s="37">
        <v>337</v>
      </c>
      <c r="C13" s="31"/>
    </row>
    <row r="14" spans="1:3" ht="15.75" customHeight="1" thickBot="1" x14ac:dyDescent="0.25">
      <c r="A14" s="14" t="s">
        <v>106</v>
      </c>
      <c r="B14" s="37"/>
      <c r="C14" s="31"/>
    </row>
    <row r="15" spans="1:3" ht="15.75" customHeight="1" thickBot="1" x14ac:dyDescent="0.25">
      <c r="A15" s="7" t="s">
        <v>79</v>
      </c>
      <c r="B15" s="37">
        <v>469.66858902660641</v>
      </c>
      <c r="C15" s="31"/>
    </row>
    <row r="16" spans="1:3" ht="17.25" thickBot="1" x14ac:dyDescent="0.25">
      <c r="A16" s="4" t="s">
        <v>41</v>
      </c>
      <c r="B16" s="37">
        <f>B15+B13+B12+B11+B10+B9+B7+B6+B14</f>
        <v>6207.5496584766706</v>
      </c>
      <c r="C16" s="31"/>
    </row>
    <row r="17" spans="1:3" ht="17.25" thickBot="1" x14ac:dyDescent="0.25">
      <c r="A17" s="7"/>
      <c r="B17" s="26"/>
    </row>
    <row r="18" spans="1:3" ht="17.25" thickBot="1" x14ac:dyDescent="0.25">
      <c r="A18" s="4" t="s">
        <v>42</v>
      </c>
      <c r="B18" s="26"/>
    </row>
    <row r="19" spans="1:3" ht="17.25" thickBot="1" x14ac:dyDescent="0.25">
      <c r="A19" s="4" t="s">
        <v>43</v>
      </c>
      <c r="B19" s="37">
        <v>0</v>
      </c>
    </row>
    <row r="20" spans="1:3" ht="17.25" thickBot="1" x14ac:dyDescent="0.25">
      <c r="A20" s="7"/>
      <c r="B20" s="26"/>
    </row>
    <row r="21" spans="1:3" ht="17.25" thickBot="1" x14ac:dyDescent="0.25">
      <c r="A21" s="4" t="s">
        <v>44</v>
      </c>
      <c r="B21" s="26"/>
    </row>
    <row r="22" spans="1:3" ht="17.25" thickBot="1" x14ac:dyDescent="0.25">
      <c r="A22" s="4" t="s">
        <v>45</v>
      </c>
      <c r="B22" s="26"/>
    </row>
    <row r="23" spans="1:3" ht="17.25" thickBot="1" x14ac:dyDescent="0.25">
      <c r="A23" s="7"/>
      <c r="B23" s="26"/>
    </row>
    <row r="24" spans="1:3" ht="14.25" customHeight="1" thickBot="1" x14ac:dyDescent="0.25">
      <c r="A24" s="8" t="s">
        <v>46</v>
      </c>
      <c r="B24" s="26"/>
    </row>
    <row r="25" spans="1:3" ht="17.25" thickBot="1" x14ac:dyDescent="0.25">
      <c r="A25" s="4" t="s">
        <v>47</v>
      </c>
      <c r="B25" s="37">
        <v>0</v>
      </c>
    </row>
    <row r="26" spans="1:3" ht="17.25" thickBot="1" x14ac:dyDescent="0.25">
      <c r="A26" s="4" t="s">
        <v>102</v>
      </c>
      <c r="B26" s="37">
        <v>2.3938999999999999</v>
      </c>
    </row>
    <row r="27" spans="1:3" ht="17.25" thickBot="1" x14ac:dyDescent="0.25">
      <c r="A27" s="4" t="s">
        <v>103</v>
      </c>
      <c r="B27" s="37">
        <v>3.8959999999999999</v>
      </c>
    </row>
    <row r="28" spans="1:3" ht="17.25" thickBot="1" x14ac:dyDescent="0.25">
      <c r="A28" s="4" t="s">
        <v>48</v>
      </c>
      <c r="B28" s="26"/>
    </row>
    <row r="29" spans="1:3" ht="17.25" thickBot="1" x14ac:dyDescent="0.25">
      <c r="A29" s="14" t="s">
        <v>101</v>
      </c>
      <c r="B29" s="37">
        <v>235.20099999999999</v>
      </c>
      <c r="C29" s="31"/>
    </row>
    <row r="30" spans="1:3" ht="17.25" thickBot="1" x14ac:dyDescent="0.25">
      <c r="A30" s="14" t="s">
        <v>67</v>
      </c>
      <c r="B30" s="37">
        <v>147.36500000000001</v>
      </c>
      <c r="C30" s="31"/>
    </row>
    <row r="31" spans="1:3" ht="17.25" thickBot="1" x14ac:dyDescent="0.25">
      <c r="A31" s="14" t="s">
        <v>100</v>
      </c>
      <c r="B31" s="37">
        <v>123.334</v>
      </c>
      <c r="C31" s="31"/>
    </row>
    <row r="32" spans="1:3" ht="17.25" thickBot="1" x14ac:dyDescent="0.25">
      <c r="A32" s="14" t="s">
        <v>56</v>
      </c>
      <c r="B32" s="37">
        <v>620.30200000000002</v>
      </c>
      <c r="C32" s="31"/>
    </row>
    <row r="33" spans="1:3" ht="17.25" thickBot="1" x14ac:dyDescent="0.25">
      <c r="A33" s="4" t="s">
        <v>49</v>
      </c>
      <c r="B33" s="37">
        <f>SUM(B29:B32)+B27+B26</f>
        <v>1132.4919</v>
      </c>
    </row>
    <row r="34" spans="1:3" ht="17.25" thickBot="1" x14ac:dyDescent="0.25">
      <c r="A34" s="7"/>
      <c r="B34" s="26"/>
      <c r="C34" s="31"/>
    </row>
    <row r="35" spans="1:3" ht="17.25" thickBot="1" x14ac:dyDescent="0.25">
      <c r="A35" s="4" t="s">
        <v>50</v>
      </c>
      <c r="B35" s="26"/>
      <c r="C35" s="31"/>
    </row>
    <row r="36" spans="1:3" ht="17.25" thickBot="1" x14ac:dyDescent="0.25">
      <c r="A36" s="4" t="s">
        <v>51</v>
      </c>
      <c r="B36" s="26"/>
      <c r="C36" s="31"/>
    </row>
    <row r="37" spans="1:3" ht="17.25" thickBot="1" x14ac:dyDescent="0.25">
      <c r="A37" s="14" t="s">
        <v>104</v>
      </c>
      <c r="B37" s="37">
        <v>32.197000000000003</v>
      </c>
      <c r="C37" s="31"/>
    </row>
    <row r="38" spans="1:3" ht="17.25" thickBot="1" x14ac:dyDescent="0.25">
      <c r="A38" s="14" t="s">
        <v>105</v>
      </c>
      <c r="B38" s="37">
        <v>61.607999999999997</v>
      </c>
      <c r="C38" s="31"/>
    </row>
    <row r="39" spans="1:3" ht="17.25" thickBot="1" x14ac:dyDescent="0.25">
      <c r="A39" s="14" t="s">
        <v>56</v>
      </c>
      <c r="B39" s="37">
        <v>-171.875</v>
      </c>
      <c r="C39" s="31"/>
    </row>
    <row r="40" spans="1:3" ht="17.25" thickBot="1" x14ac:dyDescent="0.25">
      <c r="A40" s="4" t="s">
        <v>52</v>
      </c>
      <c r="B40" s="26"/>
      <c r="C40" s="31"/>
    </row>
    <row r="41" spans="1:3" ht="17.25" thickBot="1" x14ac:dyDescent="0.25">
      <c r="A41" s="14" t="s">
        <v>64</v>
      </c>
      <c r="B41" s="37">
        <v>96.173000000000002</v>
      </c>
      <c r="C41" s="31"/>
    </row>
    <row r="42" spans="1:3" ht="17.25" thickBot="1" x14ac:dyDescent="0.25">
      <c r="A42" s="14" t="s">
        <v>80</v>
      </c>
      <c r="B42" s="37">
        <v>18.867999999999999</v>
      </c>
      <c r="C42" s="31"/>
    </row>
    <row r="43" spans="1:3" ht="17.25" thickBot="1" x14ac:dyDescent="0.25">
      <c r="A43" s="14" t="s">
        <v>63</v>
      </c>
      <c r="B43" s="37">
        <v>12.054</v>
      </c>
      <c r="C43" s="31"/>
    </row>
    <row r="44" spans="1:3" ht="17.25" thickBot="1" x14ac:dyDescent="0.25">
      <c r="A44" s="14" t="s">
        <v>56</v>
      </c>
      <c r="B44" s="21">
        <v>0</v>
      </c>
      <c r="C44" s="31"/>
    </row>
    <row r="45" spans="1:3" ht="17.25" thickBot="1" x14ac:dyDescent="0.25">
      <c r="A45" s="4" t="s">
        <v>71</v>
      </c>
      <c r="B45" s="37">
        <f>B37+B38+B39+B41+B42+B43</f>
        <v>49.025000000000006</v>
      </c>
      <c r="C45" s="31"/>
    </row>
    <row r="46" spans="1:3" ht="17.25" thickBot="1" x14ac:dyDescent="0.25">
      <c r="A46" s="4" t="s">
        <v>53</v>
      </c>
      <c r="B46" s="21">
        <f>B45+B33+B16</f>
        <v>7389.0665584766703</v>
      </c>
    </row>
    <row r="47" spans="1:3" ht="17.25" thickBot="1" x14ac:dyDescent="0.25">
      <c r="A47" s="4" t="s">
        <v>40</v>
      </c>
      <c r="B47" s="21">
        <f>'נספח 1'!C38</f>
        <v>10277127.273259999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workbookViewId="0">
      <selection activeCell="B29" sqref="B29"/>
    </sheetView>
  </sheetViews>
  <sheetFormatPr defaultRowHeight="15" x14ac:dyDescent="0.25"/>
  <cols>
    <col min="2" max="2" width="47.25" style="18" customWidth="1"/>
    <col min="3" max="3" width="32.875" style="9" customWidth="1"/>
  </cols>
  <sheetData>
    <row r="1" spans="2:3" ht="16.5" x14ac:dyDescent="0.25">
      <c r="B1" s="20" t="s">
        <v>89</v>
      </c>
    </row>
    <row r="2" spans="2:3" x14ac:dyDescent="0.25">
      <c r="B2" s="19"/>
    </row>
    <row r="3" spans="2:3" ht="15.75" thickBot="1" x14ac:dyDescent="0.3">
      <c r="B3" s="1" t="s">
        <v>91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242.61490619938019</v>
      </c>
    </row>
    <row r="7" spans="2:3" ht="17.25" thickBot="1" x14ac:dyDescent="0.25">
      <c r="B7" s="7" t="s">
        <v>3</v>
      </c>
      <c r="C7" s="21">
        <v>1258.4161088378632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216.53750451699995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11.707139999999999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100.565</v>
      </c>
    </row>
    <row r="17" spans="2:5" ht="17.25" thickBot="1" x14ac:dyDescent="0.25">
      <c r="B17" s="7"/>
      <c r="C17" s="26"/>
    </row>
    <row r="18" spans="2:5" ht="17.25" thickBot="1" x14ac:dyDescent="0.25">
      <c r="B18" s="16" t="s">
        <v>11</v>
      </c>
      <c r="C18" s="26"/>
    </row>
    <row r="19" spans="2:5" ht="17.25" thickBot="1" x14ac:dyDescent="0.25">
      <c r="B19" s="7" t="s">
        <v>12</v>
      </c>
      <c r="C19" s="21">
        <v>847.48052801892391</v>
      </c>
    </row>
    <row r="20" spans="2:5" ht="17.25" thickBot="1" x14ac:dyDescent="0.25">
      <c r="B20" s="7" t="s">
        <v>13</v>
      </c>
      <c r="C20" s="21">
        <v>3009.3270827958004</v>
      </c>
    </row>
    <row r="21" spans="2:5" ht="17.25" thickBot="1" x14ac:dyDescent="0.25">
      <c r="B21" s="7" t="s">
        <v>14</v>
      </c>
      <c r="C21" s="21">
        <v>0</v>
      </c>
    </row>
    <row r="22" spans="2:5" ht="17.25" thickBot="1" x14ac:dyDescent="0.25">
      <c r="B22" s="7" t="s">
        <v>15</v>
      </c>
      <c r="C22" s="21">
        <v>0</v>
      </c>
    </row>
    <row r="23" spans="2:5" ht="17.25" thickBot="1" x14ac:dyDescent="0.3">
      <c r="B23" s="7" t="s">
        <v>16</v>
      </c>
      <c r="C23" s="43">
        <v>-139.42391685780822</v>
      </c>
      <c r="E23" s="42"/>
    </row>
    <row r="24" spans="2:5" ht="17.25" thickBot="1" x14ac:dyDescent="0.25">
      <c r="B24" s="7" t="s">
        <v>17</v>
      </c>
      <c r="C24" s="21">
        <v>0</v>
      </c>
    </row>
    <row r="25" spans="2:5" ht="17.25" thickBot="1" x14ac:dyDescent="0.25">
      <c r="B25" s="7" t="s">
        <v>18</v>
      </c>
      <c r="C25" s="21">
        <v>0</v>
      </c>
    </row>
    <row r="26" spans="2:5" ht="17.25" thickBot="1" x14ac:dyDescent="0.3">
      <c r="B26" s="7" t="s">
        <v>19</v>
      </c>
      <c r="C26" s="21">
        <v>785.39958473829881</v>
      </c>
      <c r="E26" s="42"/>
    </row>
    <row r="27" spans="2:5" ht="17.25" thickBot="1" x14ac:dyDescent="0.25">
      <c r="B27" s="7"/>
      <c r="C27" s="26"/>
    </row>
    <row r="28" spans="2:5" ht="17.25" thickBot="1" x14ac:dyDescent="0.25">
      <c r="B28" s="16" t="s">
        <v>20</v>
      </c>
      <c r="C28" s="26"/>
    </row>
    <row r="29" spans="2:5" ht="17.25" thickBot="1" x14ac:dyDescent="0.25">
      <c r="B29" s="7" t="s">
        <v>21</v>
      </c>
      <c r="C29" s="21">
        <v>0</v>
      </c>
    </row>
    <row r="30" spans="2:5" ht="17.25" thickBot="1" x14ac:dyDescent="0.25">
      <c r="B30" s="7" t="s">
        <v>22</v>
      </c>
      <c r="C30" s="21">
        <v>0</v>
      </c>
    </row>
    <row r="31" spans="2:5" ht="17.25" thickBot="1" x14ac:dyDescent="0.25">
      <c r="B31" s="7"/>
      <c r="C31" s="26"/>
    </row>
    <row r="32" spans="2:5" ht="17.25" thickBot="1" x14ac:dyDescent="0.25">
      <c r="B32" s="16" t="s">
        <v>54</v>
      </c>
      <c r="C32" s="21">
        <v>6332.6239382494587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65</v>
      </c>
      <c r="C35" s="36">
        <v>1.1109085012431987E-3</v>
      </c>
    </row>
    <row r="36" spans="2:3" ht="26.25" thickBot="1" x14ac:dyDescent="0.25">
      <c r="B36" s="7" t="s">
        <v>55</v>
      </c>
      <c r="C36" s="38">
        <v>1.5099250625754902E-3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4193998.82498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19" workbookViewId="0">
      <selection activeCell="C34" sqref="C34:C35"/>
    </sheetView>
  </sheetViews>
  <sheetFormatPr defaultRowHeight="15" x14ac:dyDescent="0.25"/>
  <cols>
    <col min="2" max="2" width="43.125" style="18" customWidth="1"/>
    <col min="3" max="3" width="30" style="9" customWidth="1"/>
  </cols>
  <sheetData>
    <row r="1" spans="2:4" ht="16.5" x14ac:dyDescent="0.25">
      <c r="B1" s="20" t="s">
        <v>83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127.96622442699972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15.495943139068494</v>
      </c>
    </row>
    <row r="24" spans="2:3" ht="17.25" thickBot="1" x14ac:dyDescent="0.25">
      <c r="B24" s="7" t="s">
        <v>17</v>
      </c>
      <c r="C24" s="21">
        <v>45.178434449931984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188.6406020160002</v>
      </c>
    </row>
    <row r="33" spans="2:3" ht="17.25" thickBot="1" x14ac:dyDescent="0.25">
      <c r="B33" s="16" t="s">
        <v>23</v>
      </c>
      <c r="C33" s="10"/>
    </row>
    <row r="34" spans="2:3" ht="26.25" thickBot="1" x14ac:dyDescent="0.25">
      <c r="B34" s="7" t="s">
        <v>65</v>
      </c>
      <c r="C34" s="45">
        <v>1.0022808973766159E-4</v>
      </c>
    </row>
    <row r="35" spans="2:3" ht="14.25" customHeight="1" thickBot="1" x14ac:dyDescent="0.25">
      <c r="B35" s="5"/>
      <c r="C35" s="46"/>
    </row>
    <row r="36" spans="2:3" ht="26.25" thickBot="1" x14ac:dyDescent="0.25">
      <c r="B36" s="7" t="s">
        <v>55</v>
      </c>
      <c r="C36" s="27">
        <v>5.2359774650848501E-4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360277.71944000002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B29" sqref="B29"/>
    </sheetView>
  </sheetViews>
  <sheetFormatPr defaultRowHeight="15" x14ac:dyDescent="0.25"/>
  <cols>
    <col min="2" max="2" width="37.875" style="18" customWidth="1"/>
    <col min="3" max="3" width="34.625" style="9" customWidth="1"/>
  </cols>
  <sheetData>
    <row r="1" spans="2:4" ht="16.5" x14ac:dyDescent="0.25">
      <c r="B1" s="20" t="s">
        <v>88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5.94286493999999</v>
      </c>
    </row>
    <row r="7" spans="2:4" ht="17.25" thickBot="1" x14ac:dyDescent="0.25">
      <c r="B7" s="7" t="s">
        <v>3</v>
      </c>
      <c r="C7" s="21">
        <v>19.429030281500008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3.9351599999999998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0.27638021509589045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12"/>
    </row>
    <row r="30" spans="2:3" ht="17.25" thickBot="1" x14ac:dyDescent="0.25">
      <c r="B30" s="7" t="s">
        <v>22</v>
      </c>
      <c r="C30" s="12"/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2">
        <v>29.583435436595888</v>
      </c>
    </row>
    <row r="33" spans="2:4" ht="17.25" thickBot="1" x14ac:dyDescent="0.25">
      <c r="B33" s="17"/>
      <c r="C33" s="10"/>
    </row>
    <row r="34" spans="2:4" ht="17.25" thickBot="1" x14ac:dyDescent="0.25">
      <c r="B34" s="16" t="s">
        <v>23</v>
      </c>
      <c r="C34" s="10"/>
    </row>
    <row r="35" spans="2:4" ht="39" thickBot="1" x14ac:dyDescent="0.25">
      <c r="B35" s="7" t="s">
        <v>65</v>
      </c>
      <c r="C35" s="33">
        <v>3.6024761874904841E-6</v>
      </c>
    </row>
    <row r="36" spans="2:4" ht="39" thickBot="1" x14ac:dyDescent="0.25">
      <c r="B36" s="7" t="s">
        <v>55</v>
      </c>
      <c r="C36" s="27">
        <v>5.323854368406224E-4</v>
      </c>
    </row>
    <row r="37" spans="2:4" ht="17.25" thickBot="1" x14ac:dyDescent="0.25">
      <c r="B37" s="7"/>
      <c r="C37" s="10"/>
    </row>
    <row r="38" spans="2:4" ht="17.25" thickBot="1" x14ac:dyDescent="0.3">
      <c r="B38" s="7" t="s">
        <v>24</v>
      </c>
      <c r="C38" s="37">
        <v>55567.702250000002</v>
      </c>
      <c r="D38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opLeftCell="A26" workbookViewId="0">
      <selection activeCell="C35" sqref="C35:C36"/>
    </sheetView>
  </sheetViews>
  <sheetFormatPr defaultRowHeight="15" x14ac:dyDescent="0.25"/>
  <cols>
    <col min="2" max="2" width="45.25" style="18" customWidth="1"/>
    <col min="3" max="3" width="27.625" style="9" customWidth="1"/>
  </cols>
  <sheetData>
    <row r="1" spans="2:4" ht="16.5" x14ac:dyDescent="0.25">
      <c r="B1" s="20" t="s">
        <v>85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41"/>
    </row>
    <row r="6" spans="2:4" ht="17.25" thickBot="1" x14ac:dyDescent="0.25">
      <c r="B6" s="40" t="s">
        <v>2</v>
      </c>
      <c r="C6" s="21">
        <v>0.56590219200000003</v>
      </c>
    </row>
    <row r="7" spans="2:4" ht="17.25" thickBot="1" x14ac:dyDescent="0.25">
      <c r="B7" s="7" t="s">
        <v>3</v>
      </c>
      <c r="C7" s="21">
        <v>12.118600505</v>
      </c>
      <c r="D7" s="23"/>
    </row>
    <row r="8" spans="2:4" ht="17.25" thickBot="1" x14ac:dyDescent="0.25">
      <c r="B8" s="7"/>
      <c r="C8" s="10"/>
    </row>
    <row r="9" spans="2:4" ht="17.25" thickBot="1" x14ac:dyDescent="0.25">
      <c r="B9" s="16" t="s">
        <v>4</v>
      </c>
      <c r="C9" s="10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0.49399999999999999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13.178502696999999</v>
      </c>
    </row>
    <row r="33" spans="2:4" ht="17.25" thickBot="1" x14ac:dyDescent="0.25">
      <c r="B33" s="17"/>
      <c r="C33" s="10"/>
    </row>
    <row r="34" spans="2:4" ht="17.25" thickBot="1" x14ac:dyDescent="0.25">
      <c r="B34" s="16" t="s">
        <v>23</v>
      </c>
      <c r="C34" s="10"/>
    </row>
    <row r="35" spans="2:4" ht="26.25" thickBot="1" x14ac:dyDescent="0.25">
      <c r="B35" s="7" t="s">
        <v>65</v>
      </c>
      <c r="C35" s="47">
        <v>0</v>
      </c>
    </row>
    <row r="36" spans="2:4" ht="14.25" customHeight="1" thickBot="1" x14ac:dyDescent="0.25">
      <c r="B36" s="5"/>
      <c r="C36" s="48"/>
    </row>
    <row r="37" spans="2:4" ht="26.25" thickBot="1" x14ac:dyDescent="0.25">
      <c r="B37" s="7" t="s">
        <v>55</v>
      </c>
      <c r="C37" s="27">
        <v>4.3188354638529767E-4</v>
      </c>
    </row>
    <row r="38" spans="2:4" ht="15" customHeight="1" thickBot="1" x14ac:dyDescent="0.25">
      <c r="B38" s="7"/>
      <c r="C38" s="10"/>
    </row>
    <row r="39" spans="2:4" ht="15" customHeight="1" thickBot="1" x14ac:dyDescent="0.3">
      <c r="B39" s="7" t="s">
        <v>24</v>
      </c>
      <c r="C39" s="37">
        <v>30514.018899999999</v>
      </c>
      <c r="D39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22" workbookViewId="0">
      <selection activeCell="C35" sqref="C35:C37"/>
    </sheetView>
  </sheetViews>
  <sheetFormatPr defaultRowHeight="15" x14ac:dyDescent="0.25"/>
  <cols>
    <col min="2" max="2" width="36.125" style="18" customWidth="1"/>
    <col min="3" max="3" width="37.625" style="9" customWidth="1"/>
  </cols>
  <sheetData>
    <row r="1" spans="2:4" ht="16.5" x14ac:dyDescent="0.25">
      <c r="B1" s="20" t="s">
        <v>87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22.149865478000002</v>
      </c>
    </row>
    <row r="7" spans="2:4" ht="17.25" thickBot="1" x14ac:dyDescent="0.25">
      <c r="B7" s="7" t="s">
        <v>3</v>
      </c>
      <c r="C7" s="21">
        <v>18.385457056999989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19.098639999999993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26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26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0.51694052343081942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v>60.150903058430806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65</v>
      </c>
      <c r="C35" s="45">
        <v>3.8253000499031131E-7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39" thickBot="1" x14ac:dyDescent="0.25">
      <c r="B38" s="7" t="s">
        <v>55</v>
      </c>
      <c r="C38" s="27">
        <v>4.3069704121624786E-5</v>
      </c>
    </row>
    <row r="39" spans="2:3" ht="15" customHeight="1" thickBot="1" x14ac:dyDescent="0.25">
      <c r="B39" s="7"/>
      <c r="C39" s="10"/>
    </row>
    <row r="40" spans="2:3" ht="15" customHeight="1" thickBot="1" x14ac:dyDescent="0.25">
      <c r="B40" s="7" t="s">
        <v>24</v>
      </c>
      <c r="C40" s="21">
        <v>1396594.2948800002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rightToLeft="1" topLeftCell="A25" workbookViewId="0">
      <selection activeCell="C35" sqref="C35:C37"/>
    </sheetView>
  </sheetViews>
  <sheetFormatPr defaultRowHeight="15" x14ac:dyDescent="0.25"/>
  <cols>
    <col min="2" max="2" width="44.75" style="18" customWidth="1"/>
    <col min="3" max="3" width="27.5" style="9" customWidth="1"/>
  </cols>
  <sheetData>
    <row r="1" spans="2:4" ht="16.5" x14ac:dyDescent="0.25">
      <c r="B1" s="20" t="s">
        <v>84</v>
      </c>
    </row>
    <row r="2" spans="2:4" x14ac:dyDescent="0.25">
      <c r="B2" s="19"/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4.2390656789999994</v>
      </c>
    </row>
    <row r="7" spans="2:4" ht="17.25" thickBot="1" x14ac:dyDescent="0.25">
      <c r="B7" s="7" t="s">
        <v>3</v>
      </c>
      <c r="C7" s="21">
        <v>10.218237277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4.6172400000000016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v>19.074542956000002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65</v>
      </c>
      <c r="C35" s="45">
        <v>0</v>
      </c>
    </row>
    <row r="36" spans="2:3" ht="14.25" customHeight="1" x14ac:dyDescent="0.2">
      <c r="B36" s="5"/>
      <c r="C36" s="49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v>6.1042541789387188E-5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312479.50030999997</v>
      </c>
    </row>
    <row r="41" spans="2:3" x14ac:dyDescent="0.25">
      <c r="C4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נספח 1</vt:lpstr>
      <vt:lpstr>נספח 2</vt:lpstr>
      <vt:lpstr>נספח 3</vt:lpstr>
      <vt:lpstr> גמל לבני 50 ומטה</vt:lpstr>
      <vt:lpstr>גמל לבני 50 עד 60</vt:lpstr>
      <vt:lpstr>גמל לבני 60 ומעלה</vt:lpstr>
      <vt:lpstr>גמל שיקלי טווח קצר</vt:lpstr>
      <vt:lpstr>גמל אג"ח ללא מניות</vt:lpstr>
      <vt:lpstr>גמל אג"ח צמוד מדד </vt:lpstr>
      <vt:lpstr>גמל פאסיבי- מדדי אג"ח</vt:lpstr>
      <vt:lpstr> גמל אג"ח עד 15% מנייות</vt:lpstr>
      <vt:lpstr> גמל אג"ח עד 20% מניות</vt:lpstr>
      <vt:lpstr> גמל אג"ח עד 25% מניות</vt:lpstr>
      <vt:lpstr>גמל פאסיבי- מדדי אג"ח עד 25% </vt:lpstr>
      <vt:lpstr>גמל פאסיבי מדדי חול</vt:lpstr>
      <vt:lpstr>גמל פאסיבי- מדדי מניות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2017-08-03T10:48:31Z</dcterms:modified>
</cp:coreProperties>
</file>