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905" firstSheet="5" activeTab="7"/>
  </bookViews>
  <sheets>
    <sheet name="נספח 1" sheetId="1" r:id="rId1"/>
    <sheet name="נספח 2" sheetId="2" r:id="rId2"/>
    <sheet name="נספח 3" sheetId="3" r:id="rId3"/>
    <sheet name="אקסלנס גמל להשקעה כללי" sheetId="4" r:id="rId4"/>
    <sheet name="אקסלנס גמל להשקעה כללי פאסיבי" sheetId="11" r:id="rId5"/>
    <sheet name="גמל להשקעה אגח עד 15" sheetId="8" r:id="rId6"/>
    <sheet name="אקסלנס גמל להשקעה אגח ללא מניות" sheetId="15" r:id="rId7"/>
    <sheet name="אקסלנס גמל להשקעה מניות פאסיבי" sheetId="9" r:id="rId8"/>
  </sheets>
  <calcPr calcId="145621"/>
</workbook>
</file>

<file path=xl/calcChain.xml><?xml version="1.0" encoding="utf-8"?>
<calcChain xmlns="http://schemas.openxmlformats.org/spreadsheetml/2006/main">
  <c r="C35" i="9" l="1"/>
  <c r="C35" i="15"/>
  <c r="C35" i="8"/>
  <c r="C34" i="11"/>
  <c r="C35" i="4"/>
  <c r="C35" i="1"/>
  <c r="C36" i="1" l="1"/>
  <c r="C35" i="11"/>
  <c r="C32" i="9" l="1"/>
  <c r="C38" i="9" s="1"/>
  <c r="C32" i="11"/>
  <c r="C36" i="11" s="1"/>
  <c r="C32" i="4"/>
  <c r="C36" i="4" s="1"/>
  <c r="C32" i="8"/>
  <c r="C36" i="8" s="1"/>
  <c r="C32" i="15"/>
  <c r="C37" i="15" s="1"/>
  <c r="B29" i="3"/>
  <c r="C31" i="2"/>
  <c r="C15" i="2"/>
  <c r="C38" i="1" l="1"/>
  <c r="C23" i="1" l="1"/>
  <c r="C7" i="1"/>
  <c r="C34" i="1"/>
  <c r="C30" i="1"/>
  <c r="C29" i="1"/>
  <c r="C26" i="1"/>
  <c r="C25" i="1"/>
  <c r="C24" i="1"/>
  <c r="C22" i="1"/>
  <c r="C21" i="1"/>
  <c r="C20" i="1"/>
  <c r="C19" i="1"/>
  <c r="C16" i="1"/>
  <c r="C15" i="1"/>
  <c r="C14" i="1"/>
  <c r="C11" i="1"/>
  <c r="C10" i="1"/>
  <c r="C6" i="1"/>
  <c r="C10" i="2" l="1"/>
  <c r="C32" i="1"/>
  <c r="B16" i="3"/>
  <c r="B41" i="3" l="1"/>
  <c r="B42" i="3" l="1"/>
  <c r="C21" i="2"/>
  <c r="C22" i="2" s="1"/>
  <c r="C18" i="2"/>
  <c r="C32" i="2" l="1"/>
  <c r="B43" i="3"/>
</calcChain>
</file>

<file path=xl/comments1.xml><?xml version="1.0" encoding="utf-8"?>
<comments xmlns="http://schemas.openxmlformats.org/spreadsheetml/2006/main">
  <authors>
    <author>מחבר</author>
  </authors>
  <commentList>
    <comment ref="B17" authorId="0">
      <text>
        <r>
          <rPr>
            <b/>
            <sz val="8"/>
            <color indexed="81"/>
            <rFont val="Tahoma"/>
            <family val="2"/>
          </rPr>
          <t>מחבר:</t>
        </r>
        <r>
          <rPr>
            <sz val="8"/>
            <color indexed="81"/>
            <rFont val="Tahoma"/>
            <family val="2"/>
          </rPr>
          <t xml:space="preserve">
אין צורך לדווח ברמת שם
</t>
        </r>
      </text>
    </comment>
  </commentList>
</comments>
</file>

<file path=xl/sharedStrings.xml><?xml version="1.0" encoding="utf-8"?>
<sst xmlns="http://schemas.openxmlformats.org/spreadsheetml/2006/main" count="349" uniqueCount="106">
  <si>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</si>
  <si>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</si>
  <si>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</si>
  <si>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</si>
  <si>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</si>
  <si>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</si>
  <si>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</si>
  <si>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</si>
  <si>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</si>
  <si>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</si>
  <si>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</si>
  <si>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</si>
  <si>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</si>
  <si>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</si>
  <si>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</si>
  <si>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</si>
  <si>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בתעודות סל ישראליות</t>
  </si>
  <si>
    <t>ו.סך תשלומים בגין השקעה בתעודות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</si>
  <si>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</si>
  <si>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</si>
  <si>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</si>
  <si>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</si>
  <si>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</si>
  <si>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7. שיעור הוצאות ישירות</t>
  </si>
  <si>
    <t>סך נכסים לסוף שנה קודמת</t>
  </si>
  <si>
    <t>ברוקארז'- עמלות קנייה ומכירה בגין ביצוע עסקאות בניירות ערך סחירים</t>
  </si>
  <si>
    <t>צדדים קשורים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</si>
  <si>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</si>
  <si>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</si>
  <si>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</si>
  <si>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</si>
  <si>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</si>
  <si>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</si>
  <si>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</si>
  <si>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</si>
  <si>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</si>
  <si>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</si>
  <si>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</si>
  <si>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</si>
  <si>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</si>
  <si>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</si>
  <si>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</si>
  <si>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</si>
  <si>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</si>
  <si>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</si>
  <si>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</si>
  <si>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</si>
  <si>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</si>
  <si>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סך תשלומים בגין השקעה בקרנות נאמנות</t>
  </si>
  <si>
    <t>תשלום בגין השקעה בתעודות סל</t>
  </si>
  <si>
    <t>תעודת סל ישראלית</t>
  </si>
  <si>
    <t>תעודת סל זרה</t>
  </si>
  <si>
    <t>סך הכל עמלות ניהול חיצוני</t>
  </si>
  <si>
    <r>
      <t>6. סה"כ הוצאות ישירות</t>
    </r>
    <r>
      <rPr>
        <sz val="10"/>
        <color theme="1"/>
        <rFont val="David"/>
        <family val="2"/>
        <charset val="177"/>
      </rPr>
      <t xml:space="preserve"> (סיכום סעיפים 1 עד 5)</t>
    </r>
  </si>
  <si>
    <r>
      <t>ד.</t>
    </r>
    <r>
      <rPr>
        <sz val="7"/>
        <color theme="1"/>
        <rFont val="David"/>
        <family val="2"/>
        <charset val="177"/>
      </rPr>
      <t xml:space="preserve">        </t>
    </r>
    <r>
      <rPr>
        <sz val="10"/>
        <color theme="1"/>
        <rFont val="David"/>
        <family val="2"/>
        <charset val="177"/>
      </rPr>
      <t>שיעור סך הוצאות ישירות מסך נכסים לסוף שנה קודמת (באחוזים) (סעיף 6 חלקי סך נכסים לתום שנה קודמת)</t>
    </r>
  </si>
  <si>
    <r>
      <t>(3)</t>
    </r>
    <r>
      <rPr>
        <sz val="7"/>
        <color theme="1"/>
        <rFont val="David"/>
        <family val="2"/>
        <charset val="177"/>
      </rPr>
      <t xml:space="preserve">      </t>
    </r>
    <r>
      <rPr>
        <sz val="10"/>
        <color theme="1"/>
        <rFont val="David"/>
        <family val="2"/>
        <charset val="177"/>
      </rPr>
      <t>אחרים</t>
    </r>
  </si>
  <si>
    <r>
      <t>(1)</t>
    </r>
    <r>
      <rPr>
        <sz val="7"/>
        <color theme="1"/>
        <rFont val="David"/>
        <family val="2"/>
        <charset val="177"/>
      </rPr>
      <t>   </t>
    </r>
    <r>
      <rPr>
        <sz val="10"/>
        <color theme="1"/>
        <rFont val="David"/>
        <family val="2"/>
        <charset val="177"/>
      </rPr>
      <t> גן גלרם</t>
    </r>
  </si>
  <si>
    <r>
      <t>(1)</t>
    </r>
    <r>
      <rPr>
        <sz val="7"/>
        <color theme="1"/>
        <rFont val="David"/>
        <family val="2"/>
        <charset val="177"/>
      </rPr>
      <t xml:space="preserve">      </t>
    </r>
    <r>
      <rPr>
        <sz val="10"/>
        <color theme="1"/>
        <rFont val="David"/>
        <family val="2"/>
        <charset val="177"/>
      </rPr>
      <t>תביעות עמיתים</t>
    </r>
  </si>
  <si>
    <t>א.       שיעור סך ההוצאות הישירות, שההוצאה בגינן מותרת לפי התקנות (באחוזים) (סיכום סעיפים 3א, 4, 5ב חלקי סך הנכסים)</t>
  </si>
  <si>
    <t>תשלום הנובע מהשקעה בקרנות השקעה בחול</t>
  </si>
  <si>
    <t>תשלום הנובע מהשקעה בקרנות השקעה בארץ</t>
  </si>
  <si>
    <t>סך תשלומים בגין השקעה בתעודות סל</t>
  </si>
  <si>
    <t>Invesco Ltd</t>
  </si>
  <si>
    <t>נספח 1- סך התשלומים ששולמו בעד כל סוג של הוצאה ישירה למחצית השנה או לתקופה המסתיימת ביום 31.12.2016</t>
  </si>
  <si>
    <t>פסגות</t>
  </si>
  <si>
    <t>נספח 3 - פירוט עמלות ניהול חיצוני למחצית השנה או לשנה המסתיימת ביום: 31.12.2016</t>
  </si>
  <si>
    <r>
      <rPr>
        <sz val="7"/>
        <color theme="1"/>
        <rFont val="David"/>
        <family val="2"/>
        <charset val="177"/>
      </rPr>
      <t xml:space="preserve"> </t>
    </r>
    <r>
      <rPr>
        <sz val="10"/>
        <color theme="1"/>
        <rFont val="David"/>
        <family val="2"/>
        <charset val="177"/>
      </rPr>
      <t>מזרחי</t>
    </r>
  </si>
  <si>
    <t>הראל סל</t>
  </si>
  <si>
    <t>תכלית סל</t>
  </si>
  <si>
    <t>אקסלנס גמל להשקעה כללי</t>
  </si>
  <si>
    <t>אקסלנס גמל להשקעה כללי פאסיבי</t>
  </si>
  <si>
    <t>אקסלנס גמל להשקעה</t>
  </si>
  <si>
    <t>-</t>
  </si>
  <si>
    <t>513026484-00000000007904-7904-000</t>
  </si>
  <si>
    <t>State Street Corp</t>
  </si>
  <si>
    <t>אקסלנס גמל להשקעה אג"ח ללא מניות</t>
  </si>
  <si>
    <t>מ.ה 7905</t>
  </si>
  <si>
    <t>אקסלנס גמל להשקעה אג"ח עד 15% מניות</t>
  </si>
  <si>
    <t>מ.ה 7906</t>
  </si>
  <si>
    <t>אקסלנס גמל להשקעה פאסיבי - מדדי מניות</t>
  </si>
  <si>
    <t>מ.ה 7907</t>
  </si>
  <si>
    <t>מ.ה 7908</t>
  </si>
  <si>
    <t>מ.ה 7909</t>
  </si>
  <si>
    <t>קוד קליטה</t>
  </si>
  <si>
    <t>YT100</t>
  </si>
  <si>
    <t>YT101</t>
  </si>
  <si>
    <t>YT102</t>
  </si>
  <si>
    <t>YT103</t>
  </si>
  <si>
    <t>YT104</t>
  </si>
  <si>
    <t>YT105</t>
  </si>
  <si>
    <t>YT106</t>
  </si>
  <si>
    <t>YT107</t>
  </si>
  <si>
    <t>YT108</t>
  </si>
  <si>
    <t>YT109</t>
  </si>
  <si>
    <t>YT110</t>
  </si>
  <si>
    <t>YT111</t>
  </si>
  <si>
    <t>YT112</t>
  </si>
  <si>
    <t>YT113</t>
  </si>
  <si>
    <t>YT114</t>
  </si>
  <si>
    <t>YT115</t>
  </si>
  <si>
    <t>YT116</t>
  </si>
  <si>
    <t>YT117</t>
  </si>
  <si>
    <t>YT118</t>
  </si>
  <si>
    <t>YT119</t>
  </si>
  <si>
    <t>YT120</t>
  </si>
  <si>
    <t>קרן חוץ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</si>
</sst>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&quot;?&quot;#,##0.00;[Red]&quot;?&quot;\-#,##0.00"/>
    <numFmt numFmtId="166" formatCode="#,##0_ ;\-#,##0\ 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b/>
      <sz val="10"/>
      <color rgb="FF000080"/>
      <name val="David"/>
      <family val="2"/>
      <charset val="177"/>
    </font>
    <font>
      <sz val="11"/>
      <color theme="1"/>
      <name val="David"/>
      <family val="2"/>
      <charset val="177"/>
    </font>
    <font>
      <sz val="13"/>
      <color theme="1"/>
      <name val="David"/>
      <family val="2"/>
      <charset val="177"/>
    </font>
    <font>
      <sz val="11"/>
      <color rgb="FF000080"/>
      <name val="David"/>
      <family val="2"/>
      <charset val="177"/>
    </font>
    <font>
      <sz val="7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1"/>
      <color rgb="FFFF0000"/>
      <name val="Arial"/>
      <family val="2"/>
      <scheme val="minor"/>
    </font>
    <font>
      <sz val="10"/>
      <name val="Arial"/>
      <family val="2"/>
    </font>
    <font>
      <sz val="10"/>
      <color rgb="FFFFFFFF"/>
      <name val="David"/>
      <family val="2"/>
      <charset val="177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mediumGray">
        <fgColor rgb="FF000000"/>
        <bgColor rgb="FF666666"/>
      </patternFill>
    </fill>
  </fills>
  <borders count="9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/>
      <bottom style="medium">
        <color rgb="FF808080"/>
      </bottom>
      <diagonal/>
    </border>
  </borders>
  <cellStyleXfs count="14">
    <xf numFmtId="0" fontId="0" fillId="0" borderId="0"/>
    <xf numFmtId="43" fontId="13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165" fontId="14" fillId="0" borderId="0" applyFont="0" applyFill="0" applyProtection="0"/>
    <xf numFmtId="0" fontId="14" fillId="0" borderId="0"/>
    <xf numFmtId="0" fontId="2" fillId="0" borderId="0"/>
    <xf numFmtId="43" fontId="2" fillId="0" borderId="0" applyFont="0" applyFill="0" applyBorder="0" applyAlignment="0" applyProtection="0"/>
    <xf numFmtId="0" fontId="17" fillId="0" borderId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3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3" fillId="2" borderId="4" xfId="0" applyFont="1" applyFill="1" applyBorder="1" applyAlignment="1">
      <alignment horizontal="right" vertical="center" wrapText="1" readingOrder="2"/>
    </xf>
    <xf numFmtId="0" fontId="4" fillId="2" borderId="6" xfId="0" applyFont="1" applyFill="1" applyBorder="1" applyAlignment="1">
      <alignment horizontal="right" vertical="center" wrapText="1" readingOrder="2"/>
    </xf>
    <xf numFmtId="0" fontId="4" fillId="2" borderId="4" xfId="0" applyFont="1" applyFill="1" applyBorder="1" applyAlignment="1">
      <alignment horizontal="right" vertical="center" wrapText="1" readingOrder="2"/>
    </xf>
    <xf numFmtId="0" fontId="3" fillId="2" borderId="6" xfId="0" applyFont="1" applyFill="1" applyBorder="1" applyAlignment="1">
      <alignment horizontal="right" vertical="center" wrapText="1" readingOrder="2"/>
    </xf>
    <xf numFmtId="0" fontId="6" fillId="0" borderId="0" xfId="0" applyFont="1"/>
    <xf numFmtId="0" fontId="7" fillId="2" borderId="3" xfId="0" applyFont="1" applyFill="1" applyBorder="1" applyAlignment="1">
      <alignment horizontal="justify" vertical="center" wrapText="1" readingOrder="2"/>
    </xf>
    <xf numFmtId="0" fontId="7" fillId="3" borderId="3" xfId="0" applyFont="1" applyFill="1" applyBorder="1" applyAlignment="1">
      <alignment horizontal="justify" vertical="center" wrapText="1" readingOrder="2"/>
    </xf>
    <xf numFmtId="0" fontId="6" fillId="0" borderId="0" xfId="0" applyFont="1" applyAlignment="1">
      <alignment horizontal="right" readingOrder="2"/>
    </xf>
    <xf numFmtId="0" fontId="10" fillId="2" borderId="4" xfId="0" applyFont="1" applyFill="1" applyBorder="1" applyAlignment="1">
      <alignment horizontal="right" vertical="center" wrapText="1" readingOrder="2"/>
    </xf>
    <xf numFmtId="0" fontId="10" fillId="2" borderId="6" xfId="0" applyFont="1" applyFill="1" applyBorder="1" applyAlignment="1">
      <alignment horizontal="right" vertical="center" wrapText="1" readingOrder="2"/>
    </xf>
    <xf numFmtId="0" fontId="5" fillId="2" borderId="4" xfId="0" applyFont="1" applyFill="1" applyBorder="1" applyAlignment="1">
      <alignment horizontal="right" vertical="center" wrapText="1" readingOrder="2"/>
    </xf>
    <xf numFmtId="0" fontId="8" fillId="2" borderId="4" xfId="0" applyFont="1" applyFill="1" applyBorder="1" applyAlignment="1">
      <alignment horizontal="right" vertical="center" wrapText="1" readingOrder="2"/>
    </xf>
    <xf numFmtId="0" fontId="6" fillId="0" borderId="0" xfId="0" applyFont="1" applyAlignment="1">
      <alignment horizontal="right"/>
    </xf>
    <xf numFmtId="0" fontId="14" fillId="0" borderId="0" xfId="2" applyFont="1" applyFill="1" applyAlignment="1">
      <alignment horizontal="right"/>
    </xf>
    <xf numFmtId="0" fontId="15" fillId="0" borderId="0" xfId="2" applyFont="1" applyFill="1"/>
    <xf numFmtId="164" fontId="7" fillId="3" borderId="3" xfId="1" applyNumberFormat="1" applyFont="1" applyFill="1" applyBorder="1" applyAlignment="1">
      <alignment horizontal="justify" vertical="center" wrapText="1" readingOrder="2"/>
    </xf>
    <xf numFmtId="1" fontId="7" fillId="3" borderId="3" xfId="0" applyNumberFormat="1" applyFont="1" applyFill="1" applyBorder="1" applyAlignment="1">
      <alignment horizontal="justify" vertical="center" wrapText="1" readingOrder="2"/>
    </xf>
    <xf numFmtId="164" fontId="0" fillId="0" borderId="0" xfId="0" applyNumberFormat="1"/>
    <xf numFmtId="164" fontId="6" fillId="0" borderId="0" xfId="1" applyNumberFormat="1" applyFont="1"/>
    <xf numFmtId="164" fontId="3" fillId="2" borderId="1" xfId="1" applyNumberFormat="1" applyFont="1" applyFill="1" applyBorder="1" applyAlignment="1">
      <alignment horizontal="justify" vertical="center" wrapText="1" readingOrder="2"/>
    </xf>
    <xf numFmtId="164" fontId="7" fillId="2" borderId="3" xfId="1" applyNumberFormat="1" applyFont="1" applyFill="1" applyBorder="1" applyAlignment="1">
      <alignment horizontal="justify" vertical="center" wrapText="1" readingOrder="2"/>
    </xf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2" fontId="0" fillId="0" borderId="0" xfId="0" applyNumberFormat="1"/>
    <xf numFmtId="43" fontId="0" fillId="0" borderId="0" xfId="0" applyNumberFormat="1"/>
    <xf numFmtId="0" fontId="0" fillId="0" borderId="0" xfId="0" applyNumberFormat="1"/>
    <xf numFmtId="164" fontId="7" fillId="0" borderId="3" xfId="1" applyNumberFormat="1" applyFont="1" applyFill="1" applyBorder="1" applyAlignment="1">
      <alignment horizontal="justify" vertical="center" wrapText="1" readingOrder="2"/>
    </xf>
    <xf numFmtId="0" fontId="4" fillId="2" borderId="8" xfId="0" applyFont="1" applyFill="1" applyBorder="1" applyAlignment="1">
      <alignment horizontal="right" vertical="center" wrapText="1" readingOrder="2"/>
    </xf>
    <xf numFmtId="0" fontId="7" fillId="2" borderId="5" xfId="0" applyFont="1" applyFill="1" applyBorder="1" applyAlignment="1">
      <alignment horizontal="justify" vertical="center" wrapText="1" readingOrder="2"/>
    </xf>
    <xf numFmtId="0" fontId="16" fillId="0" borderId="0" xfId="0" applyFont="1"/>
    <xf numFmtId="0" fontId="9" fillId="2" borderId="4" xfId="0" applyFont="1" applyFill="1" applyBorder="1" applyAlignment="1">
      <alignment horizontal="right" vertical="center" wrapText="1" readingOrder="2"/>
    </xf>
    <xf numFmtId="0" fontId="18" fillId="4" borderId="1" xfId="0" applyFont="1" applyFill="1" applyBorder="1" applyAlignment="1">
      <alignment horizontal="justify" vertical="center" wrapText="1" readingOrder="2"/>
    </xf>
    <xf numFmtId="0" fontId="19" fillId="0" borderId="3" xfId="0" applyFont="1" applyBorder="1" applyAlignment="1">
      <alignment horizontal="justify" vertical="center" wrapText="1" readingOrder="2"/>
    </xf>
    <xf numFmtId="0" fontId="19" fillId="0" borderId="3" xfId="0" applyFont="1" applyBorder="1" applyAlignment="1">
      <alignment horizontal="left" vertical="center" wrapText="1" readingOrder="2"/>
    </xf>
    <xf numFmtId="0" fontId="4" fillId="0" borderId="3" xfId="0" applyFont="1" applyBorder="1" applyAlignment="1">
      <alignment horizontal="left" vertical="center" wrapText="1" readingOrder="2"/>
    </xf>
    <xf numFmtId="10" fontId="7" fillId="0" borderId="7" xfId="3" applyNumberFormat="1" applyFont="1" applyFill="1" applyBorder="1" applyAlignment="1">
      <alignment horizontal="justify" vertical="center" wrapText="1" readingOrder="2"/>
    </xf>
    <xf numFmtId="166" fontId="7" fillId="0" borderId="3" xfId="1" applyNumberFormat="1" applyFont="1" applyFill="1" applyBorder="1" applyAlignment="1">
      <alignment horizontal="justify" vertical="center" wrapText="1" readingOrder="1"/>
    </xf>
    <xf numFmtId="10" fontId="7" fillId="3" borderId="3" xfId="3" applyNumberFormat="1" applyFont="1" applyFill="1" applyBorder="1" applyAlignment="1">
      <alignment horizontal="justify" vertical="center" wrapText="1" readingOrder="2"/>
    </xf>
    <xf numFmtId="10" fontId="7" fillId="0" borderId="7" xfId="3" applyNumberFormat="1" applyFont="1" applyFill="1" applyBorder="1" applyAlignment="1">
      <alignment horizontal="justify" vertical="center" wrapText="1" readingOrder="2"/>
    </xf>
    <xf numFmtId="10" fontId="7" fillId="0" borderId="7" xfId="3" applyNumberFormat="1" applyFont="1" applyFill="1" applyBorder="1" applyAlignment="1">
      <alignment vertical="center" wrapText="1" readingOrder="2"/>
    </xf>
    <xf numFmtId="10" fontId="7" fillId="0" borderId="3" xfId="3" applyNumberFormat="1" applyFont="1" applyFill="1" applyBorder="1" applyAlignment="1">
      <alignment vertical="center" wrapText="1" readingOrder="2"/>
    </xf>
    <xf numFmtId="0" fontId="19" fillId="0" borderId="7" xfId="0" applyFont="1" applyBorder="1" applyAlignment="1">
      <alignment vertical="center" wrapText="1" readingOrder="2"/>
    </xf>
    <xf numFmtId="0" fontId="19" fillId="0" borderId="5" xfId="0" applyFont="1" applyBorder="1" applyAlignment="1">
      <alignment vertical="center" wrapText="1" readingOrder="2"/>
    </xf>
    <xf numFmtId="0" fontId="19" fillId="0" borderId="3" xfId="0" applyFont="1" applyBorder="1" applyAlignment="1">
      <alignment vertical="center" wrapText="1" readingOrder="2"/>
    </xf>
    <xf numFmtId="10" fontId="7" fillId="0" borderId="5" xfId="3" applyNumberFormat="1" applyFont="1" applyFill="1" applyBorder="1" applyAlignment="1">
      <alignment vertical="center" wrapText="1" readingOrder="2"/>
    </xf>
  </cellXfs>
  <cellStyles count="14">
    <cellStyle name="Comma" xfId="1" builtinId="3"/>
    <cellStyle name="Comma 2" xfId="10"/>
    <cellStyle name="Comma 3" xfId="4"/>
    <cellStyle name="Comma 4" xfId="7"/>
    <cellStyle name="Comma 5" xfId="12"/>
    <cellStyle name="Normal" xfId="0" builtinId="0"/>
    <cellStyle name="Normal 2" xfId="2"/>
    <cellStyle name="Normal 2 2" xfId="8"/>
    <cellStyle name="Normal 3" xfId="9"/>
    <cellStyle name="Normal 4" xfId="5"/>
    <cellStyle name="Normal 5" xfId="6"/>
    <cellStyle name="Normal 6" xfId="11"/>
    <cellStyle name="Percent" xfId="3" builtinId="5"/>
    <cellStyle name="Percent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rightToLeft="1" topLeftCell="A21" workbookViewId="0">
      <selection activeCell="C36" sqref="C36"/>
    </sheetView>
  </sheetViews>
  <sheetFormatPr defaultColWidth="37" defaultRowHeight="15" x14ac:dyDescent="0.25"/>
  <cols>
    <col min="1" max="1" width="13.375" customWidth="1"/>
    <col min="2" max="2" width="37" style="16"/>
    <col min="3" max="3" width="37" style="8"/>
  </cols>
  <sheetData>
    <row r="1" spans="2:5" ht="16.5" x14ac:dyDescent="0.25">
      <c r="B1" s="18" t="s">
        <v>71</v>
      </c>
    </row>
    <row r="2" spans="2:5" x14ac:dyDescent="0.25">
      <c r="B2" s="17" t="s">
        <v>73</v>
      </c>
    </row>
    <row r="3" spans="2:5" ht="15.75" thickBot="1" x14ac:dyDescent="0.3">
      <c r="B3" s="1" t="s">
        <v>63</v>
      </c>
    </row>
    <row r="4" spans="2:5" thickBot="1" x14ac:dyDescent="0.25">
      <c r="B4" s="3"/>
      <c r="C4" s="2" t="s">
        <v>0</v>
      </c>
    </row>
    <row r="5" spans="2:5" ht="17.25" thickBot="1" x14ac:dyDescent="0.25">
      <c r="B5" s="14" t="s">
        <v>1</v>
      </c>
      <c r="C5" s="9"/>
    </row>
    <row r="6" spans="2:5" ht="17.25" thickBot="1" x14ac:dyDescent="0.25">
      <c r="B6" s="6" t="s">
        <v>2</v>
      </c>
      <c r="C6" s="19">
        <f>'אקסלנס גמל להשקעה כללי'!C6+'אקסלנס גמל להשקעה כללי פאסיבי'!C6+'גמל להשקעה אגח עד 15'!C6+'אקסלנס גמל להשקעה אגח ללא מניות'!C6+'אקסלנס גמל להשקעה מניות פאסיבי'!C6</f>
        <v>0</v>
      </c>
      <c r="D6" s="27"/>
    </row>
    <row r="7" spans="2:5" ht="17.25" thickBot="1" x14ac:dyDescent="0.25">
      <c r="B7" s="6" t="s">
        <v>3</v>
      </c>
      <c r="C7" s="19">
        <f>'אקסלנס גמל להשקעה כללי'!C7+'אקסלנס גמל להשקעה כללי פאסיבי'!C7+'גמל להשקעה אגח עד 15'!C7+'אקסלנס גמל להשקעה אגח ללא מניות'!C7+'אקסלנס גמל להשקעה מניות פאסיבי'!C7</f>
        <v>12.24933</v>
      </c>
      <c r="D7" s="21"/>
      <c r="E7" s="21"/>
    </row>
    <row r="8" spans="2:5" ht="17.25" thickBot="1" x14ac:dyDescent="0.25">
      <c r="B8" s="6"/>
      <c r="C8" s="24"/>
    </row>
    <row r="9" spans="2:5" ht="17.25" thickBot="1" x14ac:dyDescent="0.25">
      <c r="B9" s="14" t="s">
        <v>4</v>
      </c>
      <c r="C9" s="24"/>
    </row>
    <row r="10" spans="2:5" ht="17.25" thickBot="1" x14ac:dyDescent="0.25">
      <c r="B10" s="6" t="s">
        <v>5</v>
      </c>
      <c r="C10" s="19">
        <f>'אקסלנס גמל להשקעה כללי'!C10+'אקסלנס גמל להשקעה כללי פאסיבי'!C10+'גמל להשקעה אגח עד 15'!C10+'אקסלנס גמל להשקעה אגח ללא מניות'!C10+'אקסלנס גמל להשקעה מניות פאסיבי'!C10</f>
        <v>0</v>
      </c>
    </row>
    <row r="11" spans="2:5" ht="17.25" thickBot="1" x14ac:dyDescent="0.25">
      <c r="B11" s="6" t="s">
        <v>6</v>
      </c>
      <c r="C11" s="19">
        <f>'אקסלנס גמל להשקעה כללי'!C11+'אקסלנס גמל להשקעה כללי פאסיבי'!C11+'גמל להשקעה אגח עד 15'!C11+'אקסלנס גמל להשקעה אגח ללא מניות'!C11+'אקסלנס גמל להשקעה מניות פאסיבי'!C11</f>
        <v>0</v>
      </c>
    </row>
    <row r="12" spans="2:5" ht="17.25" thickBot="1" x14ac:dyDescent="0.25">
      <c r="B12" s="6"/>
      <c r="C12" s="24"/>
    </row>
    <row r="13" spans="2:5" ht="17.25" thickBot="1" x14ac:dyDescent="0.25">
      <c r="B13" s="14" t="s">
        <v>7</v>
      </c>
      <c r="C13" s="24"/>
    </row>
    <row r="14" spans="2:5" ht="26.25" thickBot="1" x14ac:dyDescent="0.25">
      <c r="B14" s="6" t="s">
        <v>8</v>
      </c>
      <c r="C14" s="19">
        <f>'אקסלנס גמל להשקעה כללי'!C14+'אקסלנס גמל להשקעה כללי פאסיבי'!C14+'גמל להשקעה אגח עד 15'!C14+'אקסלנס גמל להשקעה אגח ללא מניות'!C14+'אקסלנס גמל להשקעה מניות פאסיבי'!C14</f>
        <v>0</v>
      </c>
    </row>
    <row r="15" spans="2:5" ht="17.25" thickBot="1" x14ac:dyDescent="0.25">
      <c r="B15" s="6" t="s">
        <v>9</v>
      </c>
      <c r="C15" s="19">
        <f>'אקסלנס גמל להשקעה כללי'!C15+'אקסלנס גמל להשקעה כללי פאסיבי'!C15+'גמל להשקעה אגח עד 15'!C15+'אקסלנס גמל להשקעה אגח ללא מניות'!C15+'אקסלנס גמל להשקעה מניות פאסיבי'!C15</f>
        <v>0</v>
      </c>
    </row>
    <row r="16" spans="2:5" ht="17.25" thickBot="1" x14ac:dyDescent="0.25">
      <c r="B16" s="6" t="s">
        <v>10</v>
      </c>
      <c r="C16" s="19">
        <f>'אקסלנס גמל להשקעה כללי'!C16+'אקסלנס גמל להשקעה כללי פאסיבי'!C16+'גמל להשקעה אגח עד 15'!C16+'אקסלנס גמל להשקעה אגח ללא מניות'!C16+'אקסלנס גמל להשקעה מניות פאסיבי'!C16</f>
        <v>0</v>
      </c>
      <c r="D16" s="28"/>
    </row>
    <row r="17" spans="2:4" ht="17.25" thickBot="1" x14ac:dyDescent="0.25">
      <c r="B17" s="6"/>
      <c r="C17" s="24"/>
    </row>
    <row r="18" spans="2:4" ht="17.25" thickBot="1" x14ac:dyDescent="0.25">
      <c r="B18" s="14" t="s">
        <v>11</v>
      </c>
      <c r="C18" s="24"/>
    </row>
    <row r="19" spans="2:4" ht="17.25" thickBot="1" x14ac:dyDescent="0.25">
      <c r="B19" s="6" t="s">
        <v>12</v>
      </c>
      <c r="C19" s="19">
        <f>'אקסלנס גמל להשקעה כללי'!C19+'אקסלנס גמל להשקעה כללי פאסיבי'!C19+'גמל להשקעה אגח עד 15'!C19+'אקסלנס גמל להשקעה אגח ללא מניות'!C19+'אקסלנס גמל להשקעה מניות פאסיבי'!C19</f>
        <v>0</v>
      </c>
    </row>
    <row r="20" spans="2:4" ht="17.25" thickBot="1" x14ac:dyDescent="0.25">
      <c r="B20" s="6" t="s">
        <v>13</v>
      </c>
      <c r="C20" s="19">
        <f>'אקסלנס גמל להשקעה כללי'!C20+'אקסלנס גמל להשקעה כללי פאסיבי'!C20+'גמל להשקעה אגח עד 15'!C20+'אקסלנס גמל להשקעה אגח ללא מניות'!C20+'אקסלנס גמל להשקעה מניות פאסיבי'!C20</f>
        <v>0</v>
      </c>
    </row>
    <row r="21" spans="2:4" ht="16.5" customHeight="1" thickBot="1" x14ac:dyDescent="0.25">
      <c r="B21" s="6" t="s">
        <v>14</v>
      </c>
      <c r="C21" s="19">
        <f>'אקסלנס גמל להשקעה כללי'!C21+'אקסלנס גמל להשקעה כללי פאסיבי'!C21+'גמל להשקעה אגח עד 15'!C21+'אקסלנס גמל להשקעה אגח ללא מניות'!C21+'אקסלנס גמל להשקעה מניות פאסיבי'!C21</f>
        <v>0</v>
      </c>
    </row>
    <row r="22" spans="2:4" ht="17.25" thickBot="1" x14ac:dyDescent="0.25">
      <c r="B22" s="6" t="s">
        <v>15</v>
      </c>
      <c r="C22" s="19">
        <f>'אקסלנס גמל להשקעה כללי'!C22+'אקסלנס גמל להשקעה כללי פאסיבי'!C22+'גמל להשקעה אגח עד 15'!C22+'אקסלנס גמל להשקעה אגח ללא מניות'!C22+'אקסלנס גמל להשקעה מניות פאסיבי'!C22</f>
        <v>0</v>
      </c>
    </row>
    <row r="23" spans="2:4" ht="17.25" thickBot="1" x14ac:dyDescent="0.25">
      <c r="B23" s="6" t="s">
        <v>16</v>
      </c>
      <c r="C23" s="30">
        <f>'אקסלנס גמל להשקעה כללי'!C23+'אקסלנס גמל להשקעה כללי פאסיבי'!C23+'גמל להשקעה אגח עד 15'!C23+'אקסלנס גמל להשקעה אגח ללא מניות'!C23+'אקסלנס גמל להשקעה מניות פאסיבי'!C23</f>
        <v>0.23790299310136984</v>
      </c>
    </row>
    <row r="24" spans="2:4" ht="17.25" thickBot="1" x14ac:dyDescent="0.25">
      <c r="B24" s="6" t="s">
        <v>17</v>
      </c>
      <c r="C24" s="30">
        <f>'אקסלנס גמל להשקעה כללי'!C24+'אקסלנס גמל להשקעה כללי פאסיבי'!C24+'גמל להשקעה אגח עד 15'!C24+'אקסלנס גמל להשקעה אגח ללא מניות'!C24+'אקסלנס גמל להשקעה מניות פאסיבי'!C24</f>
        <v>0.16666415133246582</v>
      </c>
    </row>
    <row r="25" spans="2:4" ht="17.25" thickBot="1" x14ac:dyDescent="0.25">
      <c r="B25" s="6" t="s">
        <v>18</v>
      </c>
      <c r="C25" s="19">
        <f>'אקסלנס גמל להשקעה כללי'!C25+'אקסלנס גמל להשקעה כללי פאסיבי'!C25+'גמל להשקעה אגח עד 15'!C25+'אקסלנס גמל להשקעה אגח ללא מניות'!C25+'אקסלנס גמל להשקעה מניות פאסיבי'!C25</f>
        <v>0</v>
      </c>
    </row>
    <row r="26" spans="2:4" ht="17.25" thickBot="1" x14ac:dyDescent="0.25">
      <c r="B26" s="6" t="s">
        <v>19</v>
      </c>
      <c r="C26" s="19">
        <f>'אקסלנס גמל להשקעה כללי'!C26+'אקסלנס גמל להשקעה כללי פאסיבי'!C26+'גמל להשקעה אגח עד 15'!C26+'אקסלנס גמל להשקעה אגח ללא מניות'!C26+'אקסלנס גמל להשקעה מניות פאסיבי'!C26</f>
        <v>0</v>
      </c>
    </row>
    <row r="27" spans="2:4" ht="17.25" thickBot="1" x14ac:dyDescent="0.25">
      <c r="B27" s="6"/>
      <c r="C27" s="9"/>
    </row>
    <row r="28" spans="2:4" ht="17.25" thickBot="1" x14ac:dyDescent="0.25">
      <c r="B28" s="14" t="s">
        <v>20</v>
      </c>
      <c r="C28" s="9"/>
    </row>
    <row r="29" spans="2:4" ht="17.25" thickBot="1" x14ac:dyDescent="0.25">
      <c r="B29" s="6" t="s">
        <v>21</v>
      </c>
      <c r="C29" s="19">
        <f>'אקסלנס גמל להשקעה כללי'!C29+'אקסלנס גמל להשקעה כללי פאסיבי'!C29+'גמל להשקעה אגח עד 15'!C29+'אקסלנס גמל להשקעה אגח ללא מניות'!C29+'אקסלנס גמל להשקעה מניות פאסיבי'!C29</f>
        <v>0</v>
      </c>
    </row>
    <row r="30" spans="2:4" ht="17.25" thickBot="1" x14ac:dyDescent="0.25">
      <c r="B30" s="6" t="s">
        <v>22</v>
      </c>
      <c r="C30" s="19">
        <f>'אקסלנס גמל להשקעה כללי'!C30+'אקסלנס גמל להשקעה כללי פאסיבי'!C30+'גמל להשקעה אגח עד 15'!C30+'אקסלנס גמל להשקעה אגח ללא מניות'!C30+'אקסלנס גמל להשקעה מניות פאסיבי'!C30</f>
        <v>0</v>
      </c>
    </row>
    <row r="31" spans="2:4" ht="17.25" thickBot="1" x14ac:dyDescent="0.25">
      <c r="B31" s="6"/>
      <c r="C31" s="9"/>
    </row>
    <row r="32" spans="2:4" ht="17.25" thickBot="1" x14ac:dyDescent="0.25">
      <c r="B32" s="14" t="s">
        <v>53</v>
      </c>
      <c r="C32" s="19">
        <f>'אקסלנס גמל להשקעה כללי'!C32+'אקסלנס גמל להשקעה כללי פאסיבי'!C32+'גמל להשקעה אגח עד 15'!C32+'אקסלנס גמל להשקעה אגח ללא מניות'!C32+'אקסלנס גמל להשקעה מניות פאסיבי'!C32</f>
        <v>12.653897144433834</v>
      </c>
      <c r="D32" s="28"/>
    </row>
    <row r="33" spans="2:3" ht="17.25" thickBot="1" x14ac:dyDescent="0.25">
      <c r="B33" s="15"/>
      <c r="C33" s="9"/>
    </row>
    <row r="34" spans="2:3" ht="17.25" thickBot="1" x14ac:dyDescent="0.25">
      <c r="B34" s="14" t="s">
        <v>23</v>
      </c>
      <c r="C34" s="19">
        <f>'אקסלנס גמל להשקעה כללי'!C34+'אקסלנס גמל להשקעה כללי פאסיבי'!C34+'גמל להשקעה אגח עד 15'!C34+'אקסלנס גמל להשקעה אגח ללא מניות'!C34+'אקסלנס גמל להשקעה מניות פאסיבי'!C34</f>
        <v>2.395378277975822E-6</v>
      </c>
    </row>
    <row r="35" spans="2:3" ht="39" thickBot="1" x14ac:dyDescent="0.25">
      <c r="B35" s="6" t="s">
        <v>58</v>
      </c>
      <c r="C35" s="41">
        <f>(C14+C19+C20+C21+C22+C23+C24+C25+C26+C30)/(41877886/1000)</f>
        <v>9.6606391362218159E-6</v>
      </c>
    </row>
    <row r="36" spans="2:3" ht="39" thickBot="1" x14ac:dyDescent="0.25">
      <c r="B36" s="6" t="s">
        <v>54</v>
      </c>
      <c r="C36" s="41">
        <f>C32/C38</f>
        <v>3.0216097102139154E-4</v>
      </c>
    </row>
    <row r="37" spans="2:3" ht="17.25" thickBot="1" x14ac:dyDescent="0.25">
      <c r="B37" s="6"/>
      <c r="C37" s="9"/>
    </row>
    <row r="38" spans="2:3" ht="17.25" thickBot="1" x14ac:dyDescent="0.25">
      <c r="B38" s="6" t="s">
        <v>24</v>
      </c>
      <c r="C38" s="30">
        <f>'אקסלנס גמל להשקעה כללי'!C38+'אקסלנס גמל להשקעה כללי פאסיבי'!C38+'גמל להשקעה אגח עד 15'!C38+'אקסלנס גמל להשקעה אגח ללא מניות'!C39+'אקסלנס גמל להשקעה מניות פאסיבי'!C40</f>
        <v>41878</v>
      </c>
    </row>
    <row r="42" spans="2:3" x14ac:dyDescent="0.25">
      <c r="C42" s="25"/>
    </row>
    <row r="43" spans="2:3" x14ac:dyDescent="0.25">
      <c r="B43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32"/>
  <sheetViews>
    <sheetView rightToLeft="1" topLeftCell="A13" workbookViewId="0">
      <selection activeCell="C33" sqref="C33"/>
    </sheetView>
  </sheetViews>
  <sheetFormatPr defaultColWidth="37.25" defaultRowHeight="15" x14ac:dyDescent="0.25"/>
  <cols>
    <col min="1" max="1" width="10.375" customWidth="1"/>
    <col min="2" max="2" width="45.75" style="11" customWidth="1"/>
    <col min="3" max="3" width="25.875" style="22" customWidth="1"/>
  </cols>
  <sheetData>
    <row r="1" spans="2:5" ht="16.5" x14ac:dyDescent="0.25">
      <c r="B1" s="18" t="s">
        <v>71</v>
      </c>
    </row>
    <row r="2" spans="2:5" x14ac:dyDescent="0.25">
      <c r="B2" s="17" t="s">
        <v>73</v>
      </c>
    </row>
    <row r="3" spans="2:5" ht="15.75" thickBot="1" x14ac:dyDescent="0.3">
      <c r="B3" s="1" t="s">
        <v>63</v>
      </c>
    </row>
    <row r="4" spans="2:5" thickBot="1" x14ac:dyDescent="0.25">
      <c r="B4" s="3"/>
      <c r="C4" s="23" t="s">
        <v>0</v>
      </c>
    </row>
    <row r="5" spans="2:5" ht="17.25" thickBot="1" x14ac:dyDescent="0.25">
      <c r="B5" s="4" t="s">
        <v>25</v>
      </c>
      <c r="C5" s="24"/>
    </row>
    <row r="6" spans="2:5" ht="17.25" thickBot="1" x14ac:dyDescent="0.25">
      <c r="B6" s="4" t="s">
        <v>26</v>
      </c>
      <c r="C6" s="24"/>
    </row>
    <row r="7" spans="2:5" ht="17.25" thickBot="1" x14ac:dyDescent="0.25">
      <c r="B7" s="34" t="s">
        <v>72</v>
      </c>
      <c r="C7" s="19"/>
      <c r="D7" s="29"/>
    </row>
    <row r="8" spans="2:5" ht="17.25" thickBot="1" x14ac:dyDescent="0.25">
      <c r="B8" s="4" t="s">
        <v>27</v>
      </c>
      <c r="C8" s="24"/>
    </row>
    <row r="9" spans="2:5" ht="16.5" customHeight="1" thickBot="1" x14ac:dyDescent="0.25">
      <c r="B9" s="12" t="s">
        <v>66</v>
      </c>
      <c r="C9" s="30">
        <v>12.25</v>
      </c>
      <c r="D9" s="29"/>
    </row>
    <row r="10" spans="2:5" ht="17.25" thickBot="1" x14ac:dyDescent="0.25">
      <c r="B10" s="4" t="s">
        <v>28</v>
      </c>
      <c r="C10" s="30">
        <f>SUM(C9)</f>
        <v>12.25</v>
      </c>
      <c r="D10" s="28"/>
      <c r="E10" s="21"/>
    </row>
    <row r="11" spans="2:5" ht="17.25" thickBot="1" x14ac:dyDescent="0.25">
      <c r="B11" s="14"/>
      <c r="C11" s="24"/>
    </row>
    <row r="12" spans="2:5" ht="17.25" thickBot="1" x14ac:dyDescent="0.25">
      <c r="B12" s="4" t="s">
        <v>29</v>
      </c>
      <c r="C12" s="24"/>
    </row>
    <row r="13" spans="2:5" ht="17.25" thickBot="1" x14ac:dyDescent="0.25">
      <c r="B13" s="4" t="s">
        <v>26</v>
      </c>
      <c r="C13" s="30"/>
    </row>
    <row r="14" spans="2:5" ht="17.25" thickBot="1" x14ac:dyDescent="0.25">
      <c r="B14" s="4" t="s">
        <v>27</v>
      </c>
      <c r="C14" s="30"/>
    </row>
    <row r="15" spans="2:5" ht="17.25" thickBot="1" x14ac:dyDescent="0.25">
      <c r="B15" s="4" t="s">
        <v>30</v>
      </c>
      <c r="C15" s="19">
        <f>SUM(C13:C14)</f>
        <v>0</v>
      </c>
    </row>
    <row r="16" spans="2:5" ht="17.25" thickBot="1" x14ac:dyDescent="0.25">
      <c r="B16" s="6"/>
      <c r="C16" s="24"/>
    </row>
    <row r="17" spans="2:4" ht="17.25" thickBot="1" x14ac:dyDescent="0.25">
      <c r="B17" s="4" t="s">
        <v>31</v>
      </c>
      <c r="C17" s="24"/>
    </row>
    <row r="18" spans="2:4" ht="17.25" thickBot="1" x14ac:dyDescent="0.25">
      <c r="B18" s="4" t="s">
        <v>32</v>
      </c>
      <c r="C18" s="19">
        <f>'נספח 1'!C14</f>
        <v>0</v>
      </c>
    </row>
    <row r="19" spans="2:4" ht="17.25" thickBot="1" x14ac:dyDescent="0.25">
      <c r="B19" s="4"/>
      <c r="C19" s="24"/>
    </row>
    <row r="20" spans="2:4" ht="17.25" thickBot="1" x14ac:dyDescent="0.25">
      <c r="B20" s="4" t="s">
        <v>33</v>
      </c>
      <c r="C20" s="24"/>
    </row>
    <row r="21" spans="2:4" ht="17.25" thickBot="1" x14ac:dyDescent="0.25">
      <c r="B21" s="13" t="s">
        <v>56</v>
      </c>
      <c r="C21" s="19">
        <f>'נספח 1'!C16</f>
        <v>0</v>
      </c>
      <c r="D21" s="28"/>
    </row>
    <row r="22" spans="2:4" ht="17.25" thickBot="1" x14ac:dyDescent="0.25">
      <c r="B22" s="4" t="s">
        <v>34</v>
      </c>
      <c r="C22" s="19">
        <f>C21</f>
        <v>0</v>
      </c>
    </row>
    <row r="23" spans="2:4" ht="17.25" thickBot="1" x14ac:dyDescent="0.25">
      <c r="B23" s="6"/>
      <c r="C23" s="24"/>
    </row>
    <row r="24" spans="2:4" ht="17.25" thickBot="1" x14ac:dyDescent="0.25">
      <c r="B24" s="4" t="s">
        <v>35</v>
      </c>
      <c r="C24" s="24"/>
    </row>
    <row r="25" spans="2:4" ht="17.25" thickBot="1" x14ac:dyDescent="0.25">
      <c r="B25" s="12" t="s">
        <v>57</v>
      </c>
      <c r="C25" s="20">
        <v>0</v>
      </c>
    </row>
    <row r="26" spans="2:4" ht="17.25" thickBot="1" x14ac:dyDescent="0.25">
      <c r="B26" s="4" t="s">
        <v>36</v>
      </c>
      <c r="C26" s="24">
        <v>0</v>
      </c>
    </row>
    <row r="27" spans="2:4" ht="17.25" thickBot="1" x14ac:dyDescent="0.25">
      <c r="B27" s="6"/>
      <c r="C27" s="24"/>
    </row>
    <row r="28" spans="2:4" ht="17.25" thickBot="1" x14ac:dyDescent="0.25">
      <c r="B28" s="4" t="s">
        <v>37</v>
      </c>
      <c r="C28" s="24"/>
    </row>
    <row r="29" spans="2:4" ht="17.25" thickBot="1" x14ac:dyDescent="0.25">
      <c r="B29" s="4" t="s">
        <v>38</v>
      </c>
      <c r="C29" s="20">
        <v>0</v>
      </c>
    </row>
    <row r="30" spans="2:4" ht="17.25" thickBot="1" x14ac:dyDescent="0.25">
      <c r="B30" s="6"/>
      <c r="C30" s="24"/>
    </row>
    <row r="31" spans="2:4" ht="17.25" thickBot="1" x14ac:dyDescent="0.25">
      <c r="B31" s="4" t="s">
        <v>39</v>
      </c>
      <c r="C31" s="19">
        <f>SUM(C9)</f>
        <v>12.25</v>
      </c>
    </row>
    <row r="32" spans="2:4" ht="17.25" thickBot="1" x14ac:dyDescent="0.25">
      <c r="B32" s="4" t="s">
        <v>40</v>
      </c>
      <c r="C32" s="30">
        <f>'נספח 1'!C38</f>
        <v>41878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rightToLeft="1" topLeftCell="A34" workbookViewId="0">
      <selection activeCell="B55" sqref="B55"/>
    </sheetView>
  </sheetViews>
  <sheetFormatPr defaultColWidth="28.875" defaultRowHeight="15" x14ac:dyDescent="0.25"/>
  <cols>
    <col min="1" max="1" width="42.625" style="11" customWidth="1"/>
    <col min="2" max="2" width="22.25" style="8" customWidth="1"/>
  </cols>
  <sheetData>
    <row r="1" spans="1:3" ht="16.5" x14ac:dyDescent="0.25">
      <c r="A1" s="18" t="s">
        <v>71</v>
      </c>
    </row>
    <row r="2" spans="1:3" x14ac:dyDescent="0.25">
      <c r="A2" s="17" t="s">
        <v>73</v>
      </c>
    </row>
    <row r="3" spans="1:3" ht="15.75" thickBot="1" x14ac:dyDescent="0.3">
      <c r="A3" s="1" t="s">
        <v>65</v>
      </c>
    </row>
    <row r="4" spans="1:3" thickBot="1" x14ac:dyDescent="0.25">
      <c r="A4" s="3"/>
      <c r="B4" s="2" t="s">
        <v>0</v>
      </c>
    </row>
    <row r="5" spans="1:3" ht="18" customHeight="1" thickBot="1" x14ac:dyDescent="0.25">
      <c r="A5" s="4" t="s">
        <v>59</v>
      </c>
      <c r="B5" s="9"/>
    </row>
    <row r="6" spans="1:3" ht="18" customHeight="1" thickBot="1" x14ac:dyDescent="0.25">
      <c r="A6" s="12"/>
      <c r="B6" s="30"/>
      <c r="C6" s="28"/>
    </row>
    <row r="7" spans="1:3" ht="15.75" customHeight="1" thickBot="1" x14ac:dyDescent="0.25">
      <c r="A7" s="12"/>
      <c r="B7" s="30"/>
      <c r="C7" s="28"/>
    </row>
    <row r="8" spans="1:3" ht="15.75" customHeight="1" thickBot="1" x14ac:dyDescent="0.25">
      <c r="A8" s="4" t="s">
        <v>60</v>
      </c>
      <c r="B8" s="24"/>
      <c r="C8" s="28"/>
    </row>
    <row r="9" spans="1:3" ht="15.75" customHeight="1" thickBot="1" x14ac:dyDescent="0.25">
      <c r="A9" s="12"/>
      <c r="B9" s="30"/>
      <c r="C9" s="28"/>
    </row>
    <row r="10" spans="1:3" ht="15.75" customHeight="1" thickBot="1" x14ac:dyDescent="0.25">
      <c r="A10" s="12"/>
      <c r="B10" s="30"/>
      <c r="C10" s="28"/>
    </row>
    <row r="11" spans="1:3" ht="15.75" customHeight="1" thickBot="1" x14ac:dyDescent="0.25">
      <c r="A11" s="12"/>
      <c r="B11" s="30"/>
      <c r="C11" s="28"/>
    </row>
    <row r="12" spans="1:3" ht="15.75" customHeight="1" thickBot="1" x14ac:dyDescent="0.25">
      <c r="A12" s="12"/>
      <c r="B12" s="30"/>
      <c r="C12" s="28"/>
    </row>
    <row r="13" spans="1:3" ht="15.75" customHeight="1" thickBot="1" x14ac:dyDescent="0.25">
      <c r="A13" s="12"/>
      <c r="B13" s="30"/>
      <c r="C13" s="28"/>
    </row>
    <row r="14" spans="1:3" ht="15.75" customHeight="1" thickBot="1" x14ac:dyDescent="0.25">
      <c r="A14" s="12"/>
      <c r="B14" s="30"/>
      <c r="C14" s="28"/>
    </row>
    <row r="15" spans="1:3" ht="15.75" customHeight="1" thickBot="1" x14ac:dyDescent="0.25">
      <c r="A15" s="6"/>
      <c r="B15" s="30"/>
      <c r="C15" s="28"/>
    </row>
    <row r="16" spans="1:3" ht="17.25" thickBot="1" x14ac:dyDescent="0.25">
      <c r="A16" s="4" t="s">
        <v>41</v>
      </c>
      <c r="B16" s="30">
        <f>B15+B13+B12+B11+B10+B9+B7+B6+B14</f>
        <v>0</v>
      </c>
      <c r="C16" s="28"/>
    </row>
    <row r="17" spans="1:3" ht="17.25" thickBot="1" x14ac:dyDescent="0.25">
      <c r="A17" s="6"/>
      <c r="B17" s="24"/>
    </row>
    <row r="18" spans="1:3" ht="17.25" thickBot="1" x14ac:dyDescent="0.25">
      <c r="A18" s="4" t="s">
        <v>42</v>
      </c>
      <c r="B18" s="24"/>
    </row>
    <row r="19" spans="1:3" ht="17.25" thickBot="1" x14ac:dyDescent="0.25">
      <c r="A19" s="4" t="s">
        <v>43</v>
      </c>
      <c r="B19" s="30">
        <v>0</v>
      </c>
    </row>
    <row r="20" spans="1:3" ht="17.25" thickBot="1" x14ac:dyDescent="0.25">
      <c r="A20" s="6"/>
      <c r="B20" s="24"/>
    </row>
    <row r="21" spans="1:3" ht="17.25" thickBot="1" x14ac:dyDescent="0.25">
      <c r="A21" s="4" t="s">
        <v>44</v>
      </c>
      <c r="B21" s="24"/>
    </row>
    <row r="22" spans="1:3" ht="17.25" thickBot="1" x14ac:dyDescent="0.25">
      <c r="A22" s="4" t="s">
        <v>45</v>
      </c>
      <c r="B22" s="24"/>
    </row>
    <row r="23" spans="1:3" ht="17.25" thickBot="1" x14ac:dyDescent="0.25">
      <c r="A23" s="6"/>
      <c r="B23" s="24"/>
    </row>
    <row r="24" spans="1:3" ht="14.25" customHeight="1" thickBot="1" x14ac:dyDescent="0.25">
      <c r="A24" s="7" t="s">
        <v>46</v>
      </c>
      <c r="B24" s="24"/>
    </row>
    <row r="25" spans="1:3" ht="17.25" thickBot="1" x14ac:dyDescent="0.25">
      <c r="A25" s="4" t="s">
        <v>47</v>
      </c>
      <c r="B25" s="24"/>
    </row>
    <row r="26" spans="1:3" ht="17.25" thickBot="1" x14ac:dyDescent="0.25">
      <c r="A26" s="4"/>
      <c r="B26" s="30"/>
    </row>
    <row r="27" spans="1:3" ht="17.25" thickBot="1" x14ac:dyDescent="0.25">
      <c r="A27" s="4" t="s">
        <v>105</v>
      </c>
      <c r="B27" s="24"/>
    </row>
    <row r="28" spans="1:3" ht="17.25" thickBot="1" x14ac:dyDescent="0.25">
      <c r="A28" s="12"/>
      <c r="B28" s="30"/>
      <c r="C28" s="28"/>
    </row>
    <row r="29" spans="1:3" ht="17.25" thickBot="1" x14ac:dyDescent="0.25">
      <c r="A29" s="4" t="s">
        <v>48</v>
      </c>
      <c r="B29" s="30">
        <f>B26+B28</f>
        <v>0</v>
      </c>
    </row>
    <row r="30" spans="1:3" ht="17.25" thickBot="1" x14ac:dyDescent="0.25">
      <c r="A30" s="6"/>
      <c r="B30" s="24"/>
      <c r="C30" s="28"/>
    </row>
    <row r="31" spans="1:3" ht="17.25" thickBot="1" x14ac:dyDescent="0.25">
      <c r="A31" s="4" t="s">
        <v>49</v>
      </c>
      <c r="B31" s="24"/>
      <c r="C31" s="28"/>
    </row>
    <row r="32" spans="1:3" ht="17.25" thickBot="1" x14ac:dyDescent="0.25">
      <c r="A32" s="4" t="s">
        <v>50</v>
      </c>
      <c r="B32" s="24"/>
      <c r="C32" s="28"/>
    </row>
    <row r="33" spans="1:3" ht="17.25" thickBot="1" x14ac:dyDescent="0.25">
      <c r="A33" s="12" t="s">
        <v>67</v>
      </c>
      <c r="B33" s="30">
        <v>0.18691407038356161</v>
      </c>
      <c r="C33" s="28"/>
    </row>
    <row r="34" spans="1:3" ht="17.25" thickBot="1" x14ac:dyDescent="0.25">
      <c r="A34" s="12" t="s">
        <v>68</v>
      </c>
      <c r="B34" s="30">
        <v>2.4058707534246587E-2</v>
      </c>
      <c r="C34" s="28"/>
    </row>
    <row r="35" spans="1:3" ht="17.25" thickBot="1" x14ac:dyDescent="0.25">
      <c r="A35" s="12" t="s">
        <v>64</v>
      </c>
      <c r="B35" s="30">
        <v>2.693021518356167E-2</v>
      </c>
      <c r="C35" s="28"/>
    </row>
    <row r="36" spans="1:3" ht="17.25" thickBot="1" x14ac:dyDescent="0.25">
      <c r="A36" s="4" t="s">
        <v>51</v>
      </c>
      <c r="B36" s="24"/>
      <c r="C36" s="28"/>
    </row>
    <row r="37" spans="1:3" ht="17.25" thickBot="1" x14ac:dyDescent="0.25">
      <c r="A37" s="12" t="s">
        <v>62</v>
      </c>
      <c r="B37" s="30">
        <v>3.921623534290411E-2</v>
      </c>
      <c r="C37" s="28"/>
    </row>
    <row r="38" spans="1:3" ht="17.25" thickBot="1" x14ac:dyDescent="0.25">
      <c r="A38" s="12" t="s">
        <v>74</v>
      </c>
      <c r="B38" s="30">
        <v>0.12744791598956168</v>
      </c>
      <c r="C38" s="28"/>
    </row>
    <row r="39" spans="1:3" ht="17.25" thickBot="1" x14ac:dyDescent="0.25">
      <c r="A39" s="12"/>
      <c r="B39" s="30"/>
      <c r="C39" s="28"/>
    </row>
    <row r="40" spans="1:3" ht="17.25" thickBot="1" x14ac:dyDescent="0.25">
      <c r="A40" s="12" t="s">
        <v>55</v>
      </c>
      <c r="B40" s="19">
        <v>0</v>
      </c>
      <c r="C40" s="28"/>
    </row>
    <row r="41" spans="1:3" ht="17.25" thickBot="1" x14ac:dyDescent="0.25">
      <c r="A41" s="4" t="s">
        <v>61</v>
      </c>
      <c r="B41" s="30">
        <f>B33+B34+B35+B37+B38+B39</f>
        <v>0.40456714443383562</v>
      </c>
      <c r="C41" s="28"/>
    </row>
    <row r="42" spans="1:3" ht="17.25" thickBot="1" x14ac:dyDescent="0.25">
      <c r="A42" s="4" t="s">
        <v>52</v>
      </c>
      <c r="B42" s="19">
        <f>B41+B29+B16</f>
        <v>0.40456714443383562</v>
      </c>
    </row>
    <row r="43" spans="1:3" ht="17.25" thickBot="1" x14ac:dyDescent="0.25">
      <c r="A43" s="4" t="s">
        <v>40</v>
      </c>
      <c r="B43" s="30">
        <f>'נספח 1'!C38</f>
        <v>41878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rightToLeft="1" topLeftCell="A25" workbookViewId="0">
      <selection activeCell="C36" sqref="C36"/>
    </sheetView>
  </sheetViews>
  <sheetFormatPr defaultRowHeight="15" x14ac:dyDescent="0.25"/>
  <cols>
    <col min="2" max="2" width="47.25" style="16" customWidth="1"/>
    <col min="3" max="3" width="32.875" style="8" customWidth="1"/>
  </cols>
  <sheetData>
    <row r="1" spans="2:4" ht="16.5" x14ac:dyDescent="0.25">
      <c r="B1" s="18" t="s">
        <v>69</v>
      </c>
      <c r="C1" s="8" t="s">
        <v>81</v>
      </c>
    </row>
    <row r="2" spans="2:4" x14ac:dyDescent="0.25">
      <c r="B2" s="17"/>
    </row>
    <row r="3" spans="2:4" ht="15.75" thickBot="1" x14ac:dyDescent="0.3">
      <c r="B3" s="1" t="s">
        <v>63</v>
      </c>
    </row>
    <row r="4" spans="2:4" thickBot="1" x14ac:dyDescent="0.25">
      <c r="B4" s="3"/>
      <c r="C4" s="2" t="s">
        <v>0</v>
      </c>
      <c r="D4" s="35" t="s">
        <v>83</v>
      </c>
    </row>
    <row r="5" spans="2:4" ht="17.25" thickBot="1" x14ac:dyDescent="0.25">
      <c r="B5" s="14" t="s">
        <v>1</v>
      </c>
      <c r="C5" s="9"/>
      <c r="D5" s="36"/>
    </row>
    <row r="6" spans="2:4" ht="17.25" thickBot="1" x14ac:dyDescent="0.25">
      <c r="B6" s="6" t="s">
        <v>2</v>
      </c>
      <c r="C6" s="30">
        <v>0</v>
      </c>
      <c r="D6" s="37" t="s">
        <v>84</v>
      </c>
    </row>
    <row r="7" spans="2:4" ht="17.25" thickBot="1" x14ac:dyDescent="0.25">
      <c r="B7" s="6" t="s">
        <v>3</v>
      </c>
      <c r="C7" s="30">
        <v>4.7624700000000013</v>
      </c>
      <c r="D7" s="37" t="s">
        <v>85</v>
      </c>
    </row>
    <row r="8" spans="2:4" ht="17.25" thickBot="1" x14ac:dyDescent="0.25">
      <c r="B8" s="6"/>
      <c r="C8" s="24"/>
      <c r="D8" s="37"/>
    </row>
    <row r="9" spans="2:4" ht="17.25" thickBot="1" x14ac:dyDescent="0.25">
      <c r="B9" s="14" t="s">
        <v>4</v>
      </c>
      <c r="C9" s="24"/>
      <c r="D9" s="37"/>
    </row>
    <row r="10" spans="2:4" ht="17.25" thickBot="1" x14ac:dyDescent="0.25">
      <c r="B10" s="6" t="s">
        <v>5</v>
      </c>
      <c r="C10" s="19">
        <v>0</v>
      </c>
      <c r="D10" s="37" t="s">
        <v>86</v>
      </c>
    </row>
    <row r="11" spans="2:4" ht="17.25" thickBot="1" x14ac:dyDescent="0.25">
      <c r="B11" s="6" t="s">
        <v>6</v>
      </c>
      <c r="C11" s="19"/>
      <c r="D11" s="37" t="s">
        <v>87</v>
      </c>
    </row>
    <row r="12" spans="2:4" ht="17.25" thickBot="1" x14ac:dyDescent="0.25">
      <c r="B12" s="6"/>
      <c r="C12" s="24"/>
      <c r="D12" s="38"/>
    </row>
    <row r="13" spans="2:4" ht="17.25" thickBot="1" x14ac:dyDescent="0.25">
      <c r="B13" s="14" t="s">
        <v>7</v>
      </c>
      <c r="C13" s="24"/>
      <c r="D13" s="37"/>
    </row>
    <row r="14" spans="2:4" ht="26.25" thickBot="1" x14ac:dyDescent="0.25">
      <c r="B14" s="6" t="s">
        <v>8</v>
      </c>
      <c r="C14" s="19"/>
      <c r="D14" s="37" t="s">
        <v>88</v>
      </c>
    </row>
    <row r="15" spans="2:4" ht="17.25" thickBot="1" x14ac:dyDescent="0.25">
      <c r="B15" s="6" t="s">
        <v>9</v>
      </c>
      <c r="C15" s="19">
        <v>0</v>
      </c>
      <c r="D15" s="37" t="s">
        <v>89</v>
      </c>
    </row>
    <row r="16" spans="2:4" ht="17.25" thickBot="1" x14ac:dyDescent="0.25">
      <c r="B16" s="6" t="s">
        <v>10</v>
      </c>
      <c r="C16" s="19"/>
      <c r="D16" s="37" t="s">
        <v>90</v>
      </c>
    </row>
    <row r="17" spans="2:5" ht="17.25" thickBot="1" x14ac:dyDescent="0.25">
      <c r="B17" s="6"/>
      <c r="C17" s="24"/>
      <c r="D17" s="37"/>
    </row>
    <row r="18" spans="2:5" ht="17.25" thickBot="1" x14ac:dyDescent="0.25">
      <c r="B18" s="14" t="s">
        <v>11</v>
      </c>
      <c r="C18" s="24"/>
      <c r="D18" s="37"/>
    </row>
    <row r="19" spans="2:5" ht="17.25" thickBot="1" x14ac:dyDescent="0.25">
      <c r="B19" s="6" t="s">
        <v>12</v>
      </c>
      <c r="C19" s="19"/>
      <c r="D19" s="37" t="s">
        <v>91</v>
      </c>
    </row>
    <row r="20" spans="2:5" ht="17.25" thickBot="1" x14ac:dyDescent="0.25">
      <c r="B20" s="6" t="s">
        <v>13</v>
      </c>
      <c r="C20" s="19"/>
      <c r="D20" s="37" t="s">
        <v>92</v>
      </c>
    </row>
    <row r="21" spans="2:5" ht="17.25" thickBot="1" x14ac:dyDescent="0.25">
      <c r="B21" s="6" t="s">
        <v>14</v>
      </c>
      <c r="C21" s="19"/>
      <c r="D21" s="37" t="s">
        <v>93</v>
      </c>
    </row>
    <row r="22" spans="2:5" ht="17.25" thickBot="1" x14ac:dyDescent="0.25">
      <c r="B22" s="6" t="s">
        <v>15</v>
      </c>
      <c r="C22" s="19"/>
      <c r="D22" s="37" t="s">
        <v>94</v>
      </c>
    </row>
    <row r="23" spans="2:5" ht="17.25" thickBot="1" x14ac:dyDescent="0.3">
      <c r="B23" s="6" t="s">
        <v>16</v>
      </c>
      <c r="C23" s="40">
        <v>0.25451809723013691</v>
      </c>
      <c r="D23" s="37" t="s">
        <v>95</v>
      </c>
      <c r="E23" s="33"/>
    </row>
    <row r="24" spans="2:5" ht="17.25" thickBot="1" x14ac:dyDescent="0.25">
      <c r="B24" s="6" t="s">
        <v>17</v>
      </c>
      <c r="C24" s="30">
        <v>0</v>
      </c>
      <c r="D24" s="37" t="s">
        <v>96</v>
      </c>
    </row>
    <row r="25" spans="2:5" ht="17.25" thickBot="1" x14ac:dyDescent="0.25">
      <c r="B25" s="6" t="s">
        <v>18</v>
      </c>
      <c r="C25" s="19"/>
      <c r="D25" s="37" t="s">
        <v>97</v>
      </c>
    </row>
    <row r="26" spans="2:5" ht="17.25" thickBot="1" x14ac:dyDescent="0.3">
      <c r="B26" s="6" t="s">
        <v>19</v>
      </c>
      <c r="C26" s="19"/>
      <c r="D26" s="37" t="s">
        <v>98</v>
      </c>
      <c r="E26" s="33"/>
    </row>
    <row r="27" spans="2:5" ht="17.25" thickBot="1" x14ac:dyDescent="0.25">
      <c r="B27" s="6"/>
      <c r="C27" s="24"/>
      <c r="D27" s="38"/>
    </row>
    <row r="28" spans="2:5" ht="17.25" thickBot="1" x14ac:dyDescent="0.25">
      <c r="B28" s="14" t="s">
        <v>20</v>
      </c>
      <c r="C28" s="24"/>
      <c r="D28" s="37"/>
    </row>
    <row r="29" spans="2:5" ht="17.25" thickBot="1" x14ac:dyDescent="0.25">
      <c r="B29" s="6" t="s">
        <v>21</v>
      </c>
      <c r="C29" s="19">
        <v>0</v>
      </c>
      <c r="D29" s="37" t="s">
        <v>99</v>
      </c>
    </row>
    <row r="30" spans="2:5" ht="17.25" thickBot="1" x14ac:dyDescent="0.25">
      <c r="B30" s="6" t="s">
        <v>22</v>
      </c>
      <c r="C30" s="19">
        <v>0</v>
      </c>
      <c r="D30" s="37" t="s">
        <v>100</v>
      </c>
    </row>
    <row r="31" spans="2:5" ht="17.25" thickBot="1" x14ac:dyDescent="0.25">
      <c r="B31" s="6"/>
      <c r="C31" s="24"/>
      <c r="D31" s="38"/>
    </row>
    <row r="32" spans="2:5" ht="17.25" thickBot="1" x14ac:dyDescent="0.25">
      <c r="B32" s="14" t="s">
        <v>53</v>
      </c>
      <c r="C32" s="19">
        <f>SUM(C6:C30)</f>
        <v>5.0169880972301382</v>
      </c>
      <c r="D32" s="37" t="s">
        <v>101</v>
      </c>
    </row>
    <row r="33" spans="2:4" ht="17.25" thickBot="1" x14ac:dyDescent="0.25">
      <c r="B33" s="15"/>
      <c r="C33" s="9"/>
      <c r="D33" s="37"/>
    </row>
    <row r="34" spans="2:4" ht="17.25" thickBot="1" x14ac:dyDescent="0.25">
      <c r="B34" s="14" t="s">
        <v>23</v>
      </c>
      <c r="C34" s="9"/>
      <c r="D34" s="37"/>
    </row>
    <row r="35" spans="2:4" ht="26.25" thickBot="1" x14ac:dyDescent="0.25">
      <c r="B35" s="6" t="s">
        <v>58</v>
      </c>
      <c r="C35" s="39">
        <f>(C14+C19+C20+C21+C22+C23+C24+C25+C26)/(10991755/1000)</f>
        <v>2.3155364837565697E-5</v>
      </c>
      <c r="D35" s="37" t="s">
        <v>102</v>
      </c>
    </row>
    <row r="36" spans="2:4" ht="26.25" thickBot="1" x14ac:dyDescent="0.25">
      <c r="B36" s="6" t="s">
        <v>54</v>
      </c>
      <c r="C36" s="39">
        <f>C32/C38</f>
        <v>4.5642177012646817E-4</v>
      </c>
      <c r="D36" s="37" t="s">
        <v>103</v>
      </c>
    </row>
    <row r="37" spans="2:4" ht="17.25" thickBot="1" x14ac:dyDescent="0.25">
      <c r="B37" s="6"/>
      <c r="C37" s="9"/>
      <c r="D37" s="37"/>
    </row>
    <row r="38" spans="2:4" ht="17.25" thickBot="1" x14ac:dyDescent="0.25">
      <c r="B38" s="6" t="s">
        <v>24</v>
      </c>
      <c r="C38" s="30">
        <v>10992</v>
      </c>
      <c r="D38" s="37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rightToLeft="1" workbookViewId="0">
      <selection activeCell="C34" sqref="C34:C35"/>
    </sheetView>
  </sheetViews>
  <sheetFormatPr defaultRowHeight="15" x14ac:dyDescent="0.25"/>
  <cols>
    <col min="2" max="2" width="43.125" style="16" customWidth="1"/>
    <col min="3" max="3" width="30" style="8" customWidth="1"/>
  </cols>
  <sheetData>
    <row r="1" spans="2:4" ht="16.5" x14ac:dyDescent="0.25">
      <c r="B1" s="18" t="s">
        <v>70</v>
      </c>
      <c r="C1" s="8" t="s">
        <v>82</v>
      </c>
    </row>
    <row r="2" spans="2:4" x14ac:dyDescent="0.25">
      <c r="B2" s="17"/>
    </row>
    <row r="3" spans="2:4" ht="15.75" thickBot="1" x14ac:dyDescent="0.3">
      <c r="B3" s="1" t="s">
        <v>63</v>
      </c>
    </row>
    <row r="4" spans="2:4" thickBot="1" x14ac:dyDescent="0.25">
      <c r="B4" s="3"/>
      <c r="C4" s="2" t="s">
        <v>0</v>
      </c>
      <c r="D4" s="35" t="s">
        <v>83</v>
      </c>
    </row>
    <row r="5" spans="2:4" ht="17.25" thickBot="1" x14ac:dyDescent="0.25">
      <c r="B5" s="14" t="s">
        <v>1</v>
      </c>
      <c r="C5" s="9"/>
      <c r="D5" s="36"/>
    </row>
    <row r="6" spans="2:4" ht="17.25" thickBot="1" x14ac:dyDescent="0.25">
      <c r="B6" s="6" t="s">
        <v>2</v>
      </c>
      <c r="C6" s="30">
        <v>0</v>
      </c>
      <c r="D6" s="37" t="s">
        <v>84</v>
      </c>
    </row>
    <row r="7" spans="2:4" ht="17.25" thickBot="1" x14ac:dyDescent="0.25">
      <c r="B7" s="6" t="s">
        <v>3</v>
      </c>
      <c r="C7" s="30">
        <v>2.0255400000000003</v>
      </c>
      <c r="D7" s="37" t="s">
        <v>85</v>
      </c>
    </row>
    <row r="8" spans="2:4" ht="17.25" thickBot="1" x14ac:dyDescent="0.25">
      <c r="B8" s="6"/>
      <c r="C8" s="24"/>
      <c r="D8" s="37"/>
    </row>
    <row r="9" spans="2:4" ht="17.25" thickBot="1" x14ac:dyDescent="0.25">
      <c r="B9" s="14" t="s">
        <v>4</v>
      </c>
      <c r="C9" s="24"/>
      <c r="D9" s="37"/>
    </row>
    <row r="10" spans="2:4" ht="17.25" thickBot="1" x14ac:dyDescent="0.25">
      <c r="B10" s="6" t="s">
        <v>5</v>
      </c>
      <c r="C10" s="19">
        <v>0</v>
      </c>
      <c r="D10" s="37" t="s">
        <v>86</v>
      </c>
    </row>
    <row r="11" spans="2:4" ht="17.25" thickBot="1" x14ac:dyDescent="0.25">
      <c r="B11" s="6" t="s">
        <v>6</v>
      </c>
      <c r="C11" s="19">
        <v>0</v>
      </c>
      <c r="D11" s="37" t="s">
        <v>87</v>
      </c>
    </row>
    <row r="12" spans="2:4" ht="17.25" thickBot="1" x14ac:dyDescent="0.25">
      <c r="B12" s="6"/>
      <c r="C12" s="9"/>
      <c r="D12" s="38"/>
    </row>
    <row r="13" spans="2:4" ht="17.25" thickBot="1" x14ac:dyDescent="0.25">
      <c r="B13" s="14" t="s">
        <v>7</v>
      </c>
      <c r="C13" s="9"/>
      <c r="D13" s="37"/>
    </row>
    <row r="14" spans="2:4" ht="26.25" thickBot="1" x14ac:dyDescent="0.25">
      <c r="B14" s="6" t="s">
        <v>8</v>
      </c>
      <c r="C14" s="19">
        <v>0</v>
      </c>
      <c r="D14" s="37" t="s">
        <v>88</v>
      </c>
    </row>
    <row r="15" spans="2:4" ht="17.25" thickBot="1" x14ac:dyDescent="0.25">
      <c r="B15" s="6" t="s">
        <v>9</v>
      </c>
      <c r="C15" s="19">
        <v>0</v>
      </c>
      <c r="D15" s="37" t="s">
        <v>89</v>
      </c>
    </row>
    <row r="16" spans="2:4" ht="17.25" thickBot="1" x14ac:dyDescent="0.25">
      <c r="B16" s="6" t="s">
        <v>10</v>
      </c>
      <c r="C16" s="19">
        <v>0</v>
      </c>
      <c r="D16" s="37" t="s">
        <v>90</v>
      </c>
    </row>
    <row r="17" spans="2:4" ht="17.25" thickBot="1" x14ac:dyDescent="0.25">
      <c r="B17" s="6"/>
      <c r="C17" s="9"/>
      <c r="D17" s="37"/>
    </row>
    <row r="18" spans="2:4" ht="17.25" thickBot="1" x14ac:dyDescent="0.25">
      <c r="B18" s="14" t="s">
        <v>11</v>
      </c>
      <c r="C18" s="9"/>
      <c r="D18" s="37"/>
    </row>
    <row r="19" spans="2:4" ht="17.25" thickBot="1" x14ac:dyDescent="0.25">
      <c r="B19" s="6" t="s">
        <v>12</v>
      </c>
      <c r="C19" s="19">
        <v>0</v>
      </c>
      <c r="D19" s="37" t="s">
        <v>91</v>
      </c>
    </row>
    <row r="20" spans="2:4" ht="17.25" thickBot="1" x14ac:dyDescent="0.25">
      <c r="B20" s="6" t="s">
        <v>13</v>
      </c>
      <c r="C20" s="19">
        <v>0</v>
      </c>
      <c r="D20" s="37" t="s">
        <v>92</v>
      </c>
    </row>
    <row r="21" spans="2:4" ht="17.25" thickBot="1" x14ac:dyDescent="0.25">
      <c r="B21" s="6" t="s">
        <v>14</v>
      </c>
      <c r="C21" s="19">
        <v>0</v>
      </c>
      <c r="D21" s="37" t="s">
        <v>93</v>
      </c>
    </row>
    <row r="22" spans="2:4" ht="17.25" thickBot="1" x14ac:dyDescent="0.25">
      <c r="B22" s="6" t="s">
        <v>15</v>
      </c>
      <c r="C22" s="19"/>
      <c r="D22" s="37" t="s">
        <v>94</v>
      </c>
    </row>
    <row r="23" spans="2:4" ht="17.25" thickBot="1" x14ac:dyDescent="0.25">
      <c r="B23" s="6" t="s">
        <v>16</v>
      </c>
      <c r="C23" s="30">
        <v>-3.2529900547945134E-3</v>
      </c>
      <c r="D23" s="37" t="s">
        <v>95</v>
      </c>
    </row>
    <row r="24" spans="2:4" ht="17.25" thickBot="1" x14ac:dyDescent="0.25">
      <c r="B24" s="6" t="s">
        <v>17</v>
      </c>
      <c r="C24" s="30">
        <v>3.807812049704111E-2</v>
      </c>
      <c r="D24" s="37" t="s">
        <v>96</v>
      </c>
    </row>
    <row r="25" spans="2:4" ht="17.25" thickBot="1" x14ac:dyDescent="0.25">
      <c r="B25" s="6" t="s">
        <v>18</v>
      </c>
      <c r="C25" s="19">
        <v>0</v>
      </c>
      <c r="D25" s="37" t="s">
        <v>97</v>
      </c>
    </row>
    <row r="26" spans="2:4" ht="17.25" thickBot="1" x14ac:dyDescent="0.25">
      <c r="B26" s="6" t="s">
        <v>19</v>
      </c>
      <c r="C26" s="19">
        <v>0</v>
      </c>
      <c r="D26" s="37" t="s">
        <v>98</v>
      </c>
    </row>
    <row r="27" spans="2:4" ht="17.25" thickBot="1" x14ac:dyDescent="0.25">
      <c r="B27" s="6"/>
      <c r="C27" s="9"/>
      <c r="D27" s="38"/>
    </row>
    <row r="28" spans="2:4" ht="17.25" thickBot="1" x14ac:dyDescent="0.25">
      <c r="B28" s="14" t="s">
        <v>20</v>
      </c>
      <c r="C28" s="9"/>
      <c r="D28" s="37"/>
    </row>
    <row r="29" spans="2:4" ht="17.25" thickBot="1" x14ac:dyDescent="0.25">
      <c r="B29" s="6" t="s">
        <v>21</v>
      </c>
      <c r="C29" s="19">
        <v>0</v>
      </c>
      <c r="D29" s="37" t="s">
        <v>99</v>
      </c>
    </row>
    <row r="30" spans="2:4" ht="17.25" thickBot="1" x14ac:dyDescent="0.25">
      <c r="B30" s="6" t="s">
        <v>22</v>
      </c>
      <c r="C30" s="19">
        <v>0</v>
      </c>
      <c r="D30" s="37" t="s">
        <v>100</v>
      </c>
    </row>
    <row r="31" spans="2:4" ht="17.25" thickBot="1" x14ac:dyDescent="0.25">
      <c r="B31" s="6"/>
      <c r="C31" s="9"/>
      <c r="D31" s="38"/>
    </row>
    <row r="32" spans="2:4" ht="17.25" thickBot="1" x14ac:dyDescent="0.25">
      <c r="B32" s="14" t="s">
        <v>53</v>
      </c>
      <c r="C32" s="19">
        <f>SUM(C6:C30)</f>
        <v>2.0603651304422472</v>
      </c>
      <c r="D32" s="37" t="s">
        <v>101</v>
      </c>
    </row>
    <row r="33" spans="2:4" ht="17.25" thickBot="1" x14ac:dyDescent="0.25">
      <c r="B33" s="14" t="s">
        <v>23</v>
      </c>
      <c r="C33" s="9"/>
      <c r="D33" s="37"/>
    </row>
    <row r="34" spans="2:4" ht="26.25" thickBot="1" x14ac:dyDescent="0.25">
      <c r="B34" s="6" t="s">
        <v>58</v>
      </c>
      <c r="C34" s="43">
        <f>(C14+C19+C20+C21+C22+C23+C24+C25+C26+C30)/(14538468/1000)</f>
        <v>2.395378277975822E-6</v>
      </c>
      <c r="D34" s="37"/>
    </row>
    <row r="35" spans="2:4" ht="14.25" customHeight="1" thickBot="1" x14ac:dyDescent="0.25">
      <c r="B35" s="5"/>
      <c r="C35" s="44">
        <f>(C14+C19+C20+C21+C22+C23+C24+C25+C26)/10991755</f>
        <v>3.1682957309589411E-9</v>
      </c>
      <c r="D35" s="37" t="s">
        <v>102</v>
      </c>
    </row>
    <row r="36" spans="2:4" ht="26.25" thickBot="1" x14ac:dyDescent="0.25">
      <c r="B36" s="6" t="s">
        <v>54</v>
      </c>
      <c r="C36" s="39">
        <f>C32/C38</f>
        <v>1.4172273561990971E-4</v>
      </c>
      <c r="D36" s="37" t="s">
        <v>103</v>
      </c>
    </row>
    <row r="37" spans="2:4" ht="17.25" thickBot="1" x14ac:dyDescent="0.25">
      <c r="B37" s="6"/>
      <c r="C37" s="9"/>
      <c r="D37" s="37"/>
    </row>
    <row r="38" spans="2:4" ht="17.25" thickBot="1" x14ac:dyDescent="0.25">
      <c r="B38" s="6" t="s">
        <v>24</v>
      </c>
      <c r="C38" s="30">
        <v>14538</v>
      </c>
      <c r="D38" s="37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rightToLeft="1" topLeftCell="A16" workbookViewId="0">
      <selection activeCell="C36" sqref="C36"/>
    </sheetView>
  </sheetViews>
  <sheetFormatPr defaultRowHeight="15" x14ac:dyDescent="0.25"/>
  <cols>
    <col min="2" max="2" width="37.875" style="16" customWidth="1"/>
    <col min="3" max="3" width="34.625" style="8" customWidth="1"/>
  </cols>
  <sheetData>
    <row r="1" spans="2:4" ht="16.5" x14ac:dyDescent="0.25">
      <c r="B1" s="18" t="s">
        <v>77</v>
      </c>
      <c r="C1" s="8" t="s">
        <v>78</v>
      </c>
    </row>
    <row r="2" spans="2:4" x14ac:dyDescent="0.25">
      <c r="B2" s="17"/>
    </row>
    <row r="3" spans="2:4" ht="15.75" thickBot="1" x14ac:dyDescent="0.3">
      <c r="B3" s="1" t="s">
        <v>63</v>
      </c>
    </row>
    <row r="4" spans="2:4" thickBot="1" x14ac:dyDescent="0.25">
      <c r="B4" s="3"/>
      <c r="C4" s="2" t="s">
        <v>0</v>
      </c>
      <c r="D4" s="35" t="s">
        <v>83</v>
      </c>
    </row>
    <row r="5" spans="2:4" ht="17.25" thickBot="1" x14ac:dyDescent="0.25">
      <c r="B5" s="14" t="s">
        <v>1</v>
      </c>
      <c r="C5" s="9"/>
      <c r="D5" s="36"/>
    </row>
    <row r="6" spans="2:4" ht="17.25" thickBot="1" x14ac:dyDescent="0.25">
      <c r="B6" s="6" t="s">
        <v>2</v>
      </c>
      <c r="C6" s="30">
        <v>0</v>
      </c>
      <c r="D6" s="37" t="s">
        <v>84</v>
      </c>
    </row>
    <row r="7" spans="2:4" ht="17.25" thickBot="1" x14ac:dyDescent="0.25">
      <c r="B7" s="6" t="s">
        <v>3</v>
      </c>
      <c r="C7" s="30">
        <v>1.2788499999999996</v>
      </c>
      <c r="D7" s="37" t="s">
        <v>85</v>
      </c>
    </row>
    <row r="8" spans="2:4" ht="17.25" thickBot="1" x14ac:dyDescent="0.25">
      <c r="B8" s="6"/>
      <c r="C8" s="24"/>
      <c r="D8" s="37"/>
    </row>
    <row r="9" spans="2:4" ht="17.25" thickBot="1" x14ac:dyDescent="0.25">
      <c r="B9" s="14" t="s">
        <v>4</v>
      </c>
      <c r="C9" s="24"/>
      <c r="D9" s="37"/>
    </row>
    <row r="10" spans="2:4" ht="17.25" thickBot="1" x14ac:dyDescent="0.25">
      <c r="B10" s="6" t="s">
        <v>5</v>
      </c>
      <c r="C10" s="19">
        <v>0</v>
      </c>
      <c r="D10" s="37" t="s">
        <v>86</v>
      </c>
    </row>
    <row r="11" spans="2:4" ht="17.25" thickBot="1" x14ac:dyDescent="0.25">
      <c r="B11" s="6" t="s">
        <v>6</v>
      </c>
      <c r="C11" s="19"/>
      <c r="D11" s="37" t="s">
        <v>87</v>
      </c>
    </row>
    <row r="12" spans="2:4" ht="17.25" thickBot="1" x14ac:dyDescent="0.25">
      <c r="B12" s="6"/>
      <c r="C12" s="24"/>
      <c r="D12" s="38"/>
    </row>
    <row r="13" spans="2:4" ht="17.25" thickBot="1" x14ac:dyDescent="0.25">
      <c r="B13" s="14" t="s">
        <v>7</v>
      </c>
      <c r="C13" s="24"/>
      <c r="D13" s="37"/>
    </row>
    <row r="14" spans="2:4" ht="26.25" thickBot="1" x14ac:dyDescent="0.25">
      <c r="B14" s="6" t="s">
        <v>8</v>
      </c>
      <c r="C14" s="19">
        <v>0</v>
      </c>
      <c r="D14" s="37" t="s">
        <v>88</v>
      </c>
    </row>
    <row r="15" spans="2:4" ht="17.25" thickBot="1" x14ac:dyDescent="0.25">
      <c r="B15" s="6" t="s">
        <v>9</v>
      </c>
      <c r="C15" s="19">
        <v>0</v>
      </c>
      <c r="D15" s="37" t="s">
        <v>89</v>
      </c>
    </row>
    <row r="16" spans="2:4" ht="17.25" thickBot="1" x14ac:dyDescent="0.25">
      <c r="B16" s="6" t="s">
        <v>10</v>
      </c>
      <c r="C16" s="19">
        <v>0</v>
      </c>
      <c r="D16" s="37" t="s">
        <v>90</v>
      </c>
    </row>
    <row r="17" spans="2:4" ht="17.25" thickBot="1" x14ac:dyDescent="0.25">
      <c r="B17" s="6"/>
      <c r="C17" s="24"/>
      <c r="D17" s="37"/>
    </row>
    <row r="18" spans="2:4" ht="17.25" thickBot="1" x14ac:dyDescent="0.25">
      <c r="B18" s="14" t="s">
        <v>11</v>
      </c>
      <c r="C18" s="24"/>
      <c r="D18" s="37"/>
    </row>
    <row r="19" spans="2:4" ht="17.25" thickBot="1" x14ac:dyDescent="0.25">
      <c r="B19" s="6" t="s">
        <v>12</v>
      </c>
      <c r="C19" s="19">
        <v>0</v>
      </c>
      <c r="D19" s="37" t="s">
        <v>91</v>
      </c>
    </row>
    <row r="20" spans="2:4" ht="17.25" thickBot="1" x14ac:dyDescent="0.25">
      <c r="B20" s="6" t="s">
        <v>13</v>
      </c>
      <c r="C20" s="19">
        <v>0</v>
      </c>
      <c r="D20" s="37" t="s">
        <v>92</v>
      </c>
    </row>
    <row r="21" spans="2:4" ht="17.25" thickBot="1" x14ac:dyDescent="0.25">
      <c r="B21" s="6" t="s">
        <v>14</v>
      </c>
      <c r="C21" s="19">
        <v>0</v>
      </c>
      <c r="D21" s="37" t="s">
        <v>93</v>
      </c>
    </row>
    <row r="22" spans="2:4" ht="17.25" thickBot="1" x14ac:dyDescent="0.25">
      <c r="B22" s="6" t="s">
        <v>15</v>
      </c>
      <c r="C22" s="19">
        <v>0</v>
      </c>
      <c r="D22" s="37" t="s">
        <v>94</v>
      </c>
    </row>
    <row r="23" spans="2:4" ht="17.25" thickBot="1" x14ac:dyDescent="0.25">
      <c r="B23" s="6" t="s">
        <v>16</v>
      </c>
      <c r="C23" s="30">
        <v>0.1062710896520548</v>
      </c>
      <c r="D23" s="37" t="s">
        <v>95</v>
      </c>
    </row>
    <row r="24" spans="2:4" ht="17.25" thickBot="1" x14ac:dyDescent="0.25">
      <c r="B24" s="6" t="s">
        <v>17</v>
      </c>
      <c r="C24" s="30">
        <v>0</v>
      </c>
      <c r="D24" s="37" t="s">
        <v>96</v>
      </c>
    </row>
    <row r="25" spans="2:4" ht="17.25" thickBot="1" x14ac:dyDescent="0.25">
      <c r="B25" s="6" t="s">
        <v>18</v>
      </c>
      <c r="C25" s="19">
        <v>0</v>
      </c>
      <c r="D25" s="37" t="s">
        <v>97</v>
      </c>
    </row>
    <row r="26" spans="2:4" ht="17.25" thickBot="1" x14ac:dyDescent="0.25">
      <c r="B26" s="6" t="s">
        <v>19</v>
      </c>
      <c r="C26" s="19">
        <v>0</v>
      </c>
      <c r="D26" s="37" t="s">
        <v>98</v>
      </c>
    </row>
    <row r="27" spans="2:4" ht="17.25" thickBot="1" x14ac:dyDescent="0.25">
      <c r="B27" s="6"/>
      <c r="C27" s="9"/>
      <c r="D27" s="38"/>
    </row>
    <row r="28" spans="2:4" ht="17.25" thickBot="1" x14ac:dyDescent="0.25">
      <c r="B28" s="14" t="s">
        <v>20</v>
      </c>
      <c r="C28" s="9"/>
      <c r="D28" s="37"/>
    </row>
    <row r="29" spans="2:4" ht="17.25" thickBot="1" x14ac:dyDescent="0.25">
      <c r="B29" s="6" t="s">
        <v>21</v>
      </c>
      <c r="C29" s="10"/>
      <c r="D29" s="37" t="s">
        <v>99</v>
      </c>
    </row>
    <row r="30" spans="2:4" ht="17.25" thickBot="1" x14ac:dyDescent="0.25">
      <c r="B30" s="6" t="s">
        <v>22</v>
      </c>
      <c r="C30" s="10"/>
      <c r="D30" s="37" t="s">
        <v>100</v>
      </c>
    </row>
    <row r="31" spans="2:4" ht="17.25" thickBot="1" x14ac:dyDescent="0.25">
      <c r="B31" s="6"/>
      <c r="C31" s="9"/>
      <c r="D31" s="38"/>
    </row>
    <row r="32" spans="2:4" ht="17.25" thickBot="1" x14ac:dyDescent="0.25">
      <c r="B32" s="14" t="s">
        <v>53</v>
      </c>
      <c r="C32" s="20">
        <f>SUM(C6:C30)</f>
        <v>1.3851210896520545</v>
      </c>
      <c r="D32" s="37" t="s">
        <v>101</v>
      </c>
    </row>
    <row r="33" spans="2:4" ht="17.25" thickBot="1" x14ac:dyDescent="0.25">
      <c r="B33" s="15"/>
      <c r="C33" s="9"/>
      <c r="D33" s="37"/>
    </row>
    <row r="34" spans="2:4" ht="17.25" thickBot="1" x14ac:dyDescent="0.25">
      <c r="B34" s="14" t="s">
        <v>23</v>
      </c>
      <c r="C34" s="9"/>
      <c r="D34" s="37"/>
    </row>
    <row r="35" spans="2:4" ht="39" thickBot="1" x14ac:dyDescent="0.25">
      <c r="B35" s="6" t="s">
        <v>58</v>
      </c>
      <c r="C35" s="39">
        <f>(C14+C19+C20+C21+C22+C23+C24+C25+C26+C30)/(7657162/1000)</f>
        <v>1.3878652384794105E-5</v>
      </c>
      <c r="D35" s="37" t="s">
        <v>102</v>
      </c>
    </row>
    <row r="36" spans="2:4" ht="39" thickBot="1" x14ac:dyDescent="0.25">
      <c r="B36" s="6" t="s">
        <v>54</v>
      </c>
      <c r="C36" s="39">
        <f>C32/C38</f>
        <v>1.8089605454512923E-4</v>
      </c>
      <c r="D36" s="37" t="s">
        <v>103</v>
      </c>
    </row>
    <row r="37" spans="2:4" ht="17.25" thickBot="1" x14ac:dyDescent="0.25">
      <c r="B37" s="6"/>
      <c r="C37" s="9"/>
      <c r="D37" s="37"/>
    </row>
    <row r="38" spans="2:4" ht="17.25" thickBot="1" x14ac:dyDescent="0.25">
      <c r="B38" s="6" t="s">
        <v>24</v>
      </c>
      <c r="C38" s="30">
        <v>7657</v>
      </c>
      <c r="D38" s="37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rightToLeft="1" topLeftCell="A21" workbookViewId="0">
      <selection activeCell="D35" sqref="D35:D36"/>
    </sheetView>
  </sheetViews>
  <sheetFormatPr defaultRowHeight="15" x14ac:dyDescent="0.25"/>
  <cols>
    <col min="2" max="2" width="45.25" style="16" customWidth="1"/>
    <col min="3" max="3" width="27.625" style="8" customWidth="1"/>
  </cols>
  <sheetData>
    <row r="1" spans="2:4" ht="16.5" x14ac:dyDescent="0.25">
      <c r="B1" s="18" t="s">
        <v>75</v>
      </c>
      <c r="C1" s="8" t="s">
        <v>76</v>
      </c>
    </row>
    <row r="2" spans="2:4" x14ac:dyDescent="0.25">
      <c r="B2" s="17"/>
    </row>
    <row r="3" spans="2:4" ht="15.75" thickBot="1" x14ac:dyDescent="0.3">
      <c r="B3" s="1" t="s">
        <v>63</v>
      </c>
    </row>
    <row r="4" spans="2:4" thickBot="1" x14ac:dyDescent="0.25">
      <c r="B4" s="3"/>
      <c r="C4" s="2" t="s">
        <v>0</v>
      </c>
      <c r="D4" s="35" t="s">
        <v>83</v>
      </c>
    </row>
    <row r="5" spans="2:4" ht="17.25" thickBot="1" x14ac:dyDescent="0.25">
      <c r="B5" s="14" t="s">
        <v>1</v>
      </c>
      <c r="C5" s="32"/>
      <c r="D5" s="36"/>
    </row>
    <row r="6" spans="2:4" ht="17.25" thickBot="1" x14ac:dyDescent="0.25">
      <c r="B6" s="31" t="s">
        <v>2</v>
      </c>
      <c r="C6" s="30"/>
      <c r="D6" s="37" t="s">
        <v>84</v>
      </c>
    </row>
    <row r="7" spans="2:4" ht="17.25" thickBot="1" x14ac:dyDescent="0.25">
      <c r="B7" s="6" t="s">
        <v>3</v>
      </c>
      <c r="C7" s="30"/>
      <c r="D7" s="37" t="s">
        <v>85</v>
      </c>
    </row>
    <row r="8" spans="2:4" ht="17.25" thickBot="1" x14ac:dyDescent="0.25">
      <c r="B8" s="6"/>
      <c r="C8" s="9"/>
      <c r="D8" s="37"/>
    </row>
    <row r="9" spans="2:4" ht="17.25" thickBot="1" x14ac:dyDescent="0.25">
      <c r="B9" s="14" t="s">
        <v>4</v>
      </c>
      <c r="C9" s="9"/>
      <c r="D9" s="37"/>
    </row>
    <row r="10" spans="2:4" ht="17.25" thickBot="1" x14ac:dyDescent="0.25">
      <c r="B10" s="6" t="s">
        <v>5</v>
      </c>
      <c r="C10" s="19"/>
      <c r="D10" s="37" t="s">
        <v>86</v>
      </c>
    </row>
    <row r="11" spans="2:4" ht="17.25" thickBot="1" x14ac:dyDescent="0.25">
      <c r="B11" s="6" t="s">
        <v>6</v>
      </c>
      <c r="C11" s="19"/>
      <c r="D11" s="37" t="s">
        <v>87</v>
      </c>
    </row>
    <row r="12" spans="2:4" ht="17.25" thickBot="1" x14ac:dyDescent="0.25">
      <c r="B12" s="6"/>
      <c r="C12" s="9"/>
      <c r="D12" s="38"/>
    </row>
    <row r="13" spans="2:4" ht="17.25" thickBot="1" x14ac:dyDescent="0.25">
      <c r="B13" s="14" t="s">
        <v>7</v>
      </c>
      <c r="C13" s="9"/>
      <c r="D13" s="37"/>
    </row>
    <row r="14" spans="2:4" ht="26.25" thickBot="1" x14ac:dyDescent="0.25">
      <c r="B14" s="6" t="s">
        <v>8</v>
      </c>
      <c r="C14" s="19"/>
      <c r="D14" s="37" t="s">
        <v>88</v>
      </c>
    </row>
    <row r="15" spans="2:4" ht="17.25" thickBot="1" x14ac:dyDescent="0.25">
      <c r="B15" s="6" t="s">
        <v>9</v>
      </c>
      <c r="C15" s="19"/>
      <c r="D15" s="37" t="s">
        <v>89</v>
      </c>
    </row>
    <row r="16" spans="2:4" ht="17.25" thickBot="1" x14ac:dyDescent="0.25">
      <c r="B16" s="6" t="s">
        <v>10</v>
      </c>
      <c r="C16" s="19"/>
      <c r="D16" s="37" t="s">
        <v>90</v>
      </c>
    </row>
    <row r="17" spans="2:4" ht="17.25" thickBot="1" x14ac:dyDescent="0.25">
      <c r="B17" s="6"/>
      <c r="C17" s="9"/>
      <c r="D17" s="37"/>
    </row>
    <row r="18" spans="2:4" ht="17.25" thickBot="1" x14ac:dyDescent="0.25">
      <c r="B18" s="14" t="s">
        <v>11</v>
      </c>
      <c r="C18" s="9"/>
      <c r="D18" s="37"/>
    </row>
    <row r="19" spans="2:4" ht="17.25" thickBot="1" x14ac:dyDescent="0.25">
      <c r="B19" s="6" t="s">
        <v>12</v>
      </c>
      <c r="C19" s="19"/>
      <c r="D19" s="37" t="s">
        <v>91</v>
      </c>
    </row>
    <row r="20" spans="2:4" ht="17.25" thickBot="1" x14ac:dyDescent="0.25">
      <c r="B20" s="6" t="s">
        <v>13</v>
      </c>
      <c r="C20" s="19"/>
      <c r="D20" s="37" t="s">
        <v>92</v>
      </c>
    </row>
    <row r="21" spans="2:4" ht="17.25" thickBot="1" x14ac:dyDescent="0.25">
      <c r="B21" s="6" t="s">
        <v>14</v>
      </c>
      <c r="C21" s="19"/>
      <c r="D21" s="37" t="s">
        <v>93</v>
      </c>
    </row>
    <row r="22" spans="2:4" ht="17.25" thickBot="1" x14ac:dyDescent="0.25">
      <c r="B22" s="6" t="s">
        <v>15</v>
      </c>
      <c r="C22" s="19"/>
      <c r="D22" s="37" t="s">
        <v>94</v>
      </c>
    </row>
    <row r="23" spans="2:4" ht="17.25" thickBot="1" x14ac:dyDescent="0.25">
      <c r="B23" s="6" t="s">
        <v>16</v>
      </c>
      <c r="C23" s="30"/>
      <c r="D23" s="37" t="s">
        <v>95</v>
      </c>
    </row>
    <row r="24" spans="2:4" ht="17.25" thickBot="1" x14ac:dyDescent="0.25">
      <c r="B24" s="6" t="s">
        <v>17</v>
      </c>
      <c r="C24" s="19"/>
      <c r="D24" s="37" t="s">
        <v>96</v>
      </c>
    </row>
    <row r="25" spans="2:4" ht="17.25" thickBot="1" x14ac:dyDescent="0.25">
      <c r="B25" s="6" t="s">
        <v>18</v>
      </c>
      <c r="C25" s="19"/>
      <c r="D25" s="37" t="s">
        <v>97</v>
      </c>
    </row>
    <row r="26" spans="2:4" ht="17.25" thickBot="1" x14ac:dyDescent="0.25">
      <c r="B26" s="6" t="s">
        <v>19</v>
      </c>
      <c r="C26" s="19"/>
      <c r="D26" s="37" t="s">
        <v>98</v>
      </c>
    </row>
    <row r="27" spans="2:4" ht="17.25" thickBot="1" x14ac:dyDescent="0.25">
      <c r="B27" s="6"/>
      <c r="C27" s="9"/>
      <c r="D27" s="38"/>
    </row>
    <row r="28" spans="2:4" ht="17.25" thickBot="1" x14ac:dyDescent="0.25">
      <c r="B28" s="14" t="s">
        <v>20</v>
      </c>
      <c r="C28" s="9"/>
      <c r="D28" s="37"/>
    </row>
    <row r="29" spans="2:4" ht="17.25" thickBot="1" x14ac:dyDescent="0.25">
      <c r="B29" s="6" t="s">
        <v>21</v>
      </c>
      <c r="C29" s="19">
        <v>0</v>
      </c>
      <c r="D29" s="37" t="s">
        <v>99</v>
      </c>
    </row>
    <row r="30" spans="2:4" ht="17.25" thickBot="1" x14ac:dyDescent="0.25">
      <c r="B30" s="6" t="s">
        <v>22</v>
      </c>
      <c r="C30" s="19">
        <v>0</v>
      </c>
      <c r="D30" s="37" t="s">
        <v>100</v>
      </c>
    </row>
    <row r="31" spans="2:4" ht="17.25" thickBot="1" x14ac:dyDescent="0.25">
      <c r="B31" s="6"/>
      <c r="C31" s="9"/>
      <c r="D31" s="38"/>
    </row>
    <row r="32" spans="2:4" ht="17.25" thickBot="1" x14ac:dyDescent="0.25">
      <c r="B32" s="14" t="s">
        <v>53</v>
      </c>
      <c r="C32" s="19">
        <f>C6+C7+C10+C11+C14+C15+C16+C19+C20+C21+C22+C23+C24+C25+C29+C30</f>
        <v>0</v>
      </c>
      <c r="D32" s="37" t="s">
        <v>101</v>
      </c>
    </row>
    <row r="33" spans="2:4" ht="17.25" thickBot="1" x14ac:dyDescent="0.25">
      <c r="B33" s="15"/>
      <c r="C33" s="9"/>
      <c r="D33" s="37"/>
    </row>
    <row r="34" spans="2:4" ht="17.25" thickBot="1" x14ac:dyDescent="0.25">
      <c r="B34" s="14" t="s">
        <v>23</v>
      </c>
      <c r="C34" s="9"/>
      <c r="D34" s="37"/>
    </row>
    <row r="35" spans="2:4" ht="26.25" thickBot="1" x14ac:dyDescent="0.25">
      <c r="B35" s="6" t="s">
        <v>58</v>
      </c>
      <c r="C35" s="43">
        <f>(C14+C19+C20+C21+C22+C23+C24+C25+C26+C30)/(1116901/1000)</f>
        <v>0</v>
      </c>
      <c r="D35" s="45" t="s">
        <v>102</v>
      </c>
    </row>
    <row r="36" spans="2:4" ht="14.25" customHeight="1" thickBot="1" x14ac:dyDescent="0.25">
      <c r="B36" s="5"/>
      <c r="C36" s="44"/>
      <c r="D36" s="47"/>
    </row>
    <row r="37" spans="2:4" ht="26.25" thickBot="1" x14ac:dyDescent="0.25">
      <c r="B37" s="6" t="s">
        <v>54</v>
      </c>
      <c r="C37" s="42">
        <f>C32/C39</f>
        <v>0</v>
      </c>
      <c r="D37" s="37" t="s">
        <v>103</v>
      </c>
    </row>
    <row r="38" spans="2:4" ht="15" customHeight="1" thickBot="1" x14ac:dyDescent="0.25">
      <c r="B38" s="6"/>
      <c r="C38" s="9"/>
      <c r="D38" s="37"/>
    </row>
    <row r="39" spans="2:4" ht="15" customHeight="1" thickBot="1" x14ac:dyDescent="0.25">
      <c r="B39" s="6" t="s">
        <v>24</v>
      </c>
      <c r="C39" s="30">
        <v>1117</v>
      </c>
      <c r="D39" s="37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abSelected="1" zoomScaleNormal="100" workbookViewId="0">
      <selection activeCell="F30" sqref="F30"/>
    </sheetView>
  </sheetViews>
  <sheetFormatPr defaultRowHeight="15" x14ac:dyDescent="0.25"/>
  <cols>
    <col min="2" max="2" width="36.125" style="16" customWidth="1"/>
    <col min="3" max="3" width="37.625" style="8" customWidth="1"/>
  </cols>
  <sheetData>
    <row r="1" spans="2:4" ht="16.5" x14ac:dyDescent="0.25">
      <c r="B1" s="18" t="s">
        <v>79</v>
      </c>
      <c r="C1" s="8" t="s">
        <v>80</v>
      </c>
    </row>
    <row r="2" spans="2:4" x14ac:dyDescent="0.25">
      <c r="B2" s="17"/>
    </row>
    <row r="3" spans="2:4" ht="15.75" thickBot="1" x14ac:dyDescent="0.3">
      <c r="B3" s="1" t="s">
        <v>63</v>
      </c>
    </row>
    <row r="4" spans="2:4" thickBot="1" x14ac:dyDescent="0.25">
      <c r="B4" s="3"/>
      <c r="C4" s="2" t="s">
        <v>0</v>
      </c>
      <c r="D4" s="35" t="s">
        <v>83</v>
      </c>
    </row>
    <row r="5" spans="2:4" ht="17.25" thickBot="1" x14ac:dyDescent="0.25">
      <c r="B5" s="14" t="s">
        <v>1</v>
      </c>
      <c r="C5" s="9"/>
      <c r="D5" s="36"/>
    </row>
    <row r="6" spans="2:4" ht="17.25" thickBot="1" x14ac:dyDescent="0.25">
      <c r="B6" s="6" t="s">
        <v>2</v>
      </c>
      <c r="C6" s="30">
        <v>0</v>
      </c>
      <c r="D6" s="37" t="s">
        <v>84</v>
      </c>
    </row>
    <row r="7" spans="2:4" ht="17.25" thickBot="1" x14ac:dyDescent="0.25">
      <c r="B7" s="6" t="s">
        <v>3</v>
      </c>
      <c r="C7" s="30">
        <v>4.1824699999999995</v>
      </c>
      <c r="D7" s="37" t="s">
        <v>85</v>
      </c>
    </row>
    <row r="8" spans="2:4" ht="17.25" thickBot="1" x14ac:dyDescent="0.25">
      <c r="B8" s="6"/>
      <c r="C8" s="24"/>
      <c r="D8" s="37"/>
    </row>
    <row r="9" spans="2:4" ht="17.25" thickBot="1" x14ac:dyDescent="0.25">
      <c r="B9" s="14" t="s">
        <v>4</v>
      </c>
      <c r="C9" s="24"/>
      <c r="D9" s="37"/>
    </row>
    <row r="10" spans="2:4" ht="17.25" thickBot="1" x14ac:dyDescent="0.25">
      <c r="B10" s="6" t="s">
        <v>5</v>
      </c>
      <c r="C10" s="19"/>
      <c r="D10" s="37" t="s">
        <v>86</v>
      </c>
    </row>
    <row r="11" spans="2:4" ht="17.25" thickBot="1" x14ac:dyDescent="0.25">
      <c r="B11" s="6" t="s">
        <v>6</v>
      </c>
      <c r="C11" s="19"/>
      <c r="D11" s="37" t="s">
        <v>87</v>
      </c>
    </row>
    <row r="12" spans="2:4" ht="17.25" thickBot="1" x14ac:dyDescent="0.25">
      <c r="B12" s="6"/>
      <c r="C12" s="24"/>
      <c r="D12" s="38"/>
    </row>
    <row r="13" spans="2:4" ht="17.25" thickBot="1" x14ac:dyDescent="0.25">
      <c r="B13" s="14" t="s">
        <v>7</v>
      </c>
      <c r="C13" s="24"/>
      <c r="D13" s="37"/>
    </row>
    <row r="14" spans="2:4" ht="26.25" thickBot="1" x14ac:dyDescent="0.25">
      <c r="B14" s="6" t="s">
        <v>8</v>
      </c>
      <c r="C14" s="19">
        <v>0</v>
      </c>
      <c r="D14" s="37" t="s">
        <v>88</v>
      </c>
    </row>
    <row r="15" spans="2:4" ht="17.25" thickBot="1" x14ac:dyDescent="0.25">
      <c r="B15" s="6" t="s">
        <v>9</v>
      </c>
      <c r="C15" s="19">
        <v>0</v>
      </c>
      <c r="D15" s="37" t="s">
        <v>89</v>
      </c>
    </row>
    <row r="16" spans="2:4" ht="17.25" thickBot="1" x14ac:dyDescent="0.25">
      <c r="B16" s="6" t="s">
        <v>10</v>
      </c>
      <c r="C16" s="19">
        <v>0</v>
      </c>
      <c r="D16" s="37" t="s">
        <v>90</v>
      </c>
    </row>
    <row r="17" spans="2:4" ht="17.25" thickBot="1" x14ac:dyDescent="0.25">
      <c r="B17" s="6"/>
      <c r="C17" s="24"/>
      <c r="D17" s="37"/>
    </row>
    <row r="18" spans="2:4" ht="17.25" thickBot="1" x14ac:dyDescent="0.25">
      <c r="B18" s="14" t="s">
        <v>11</v>
      </c>
      <c r="C18" s="24"/>
      <c r="D18" s="37"/>
    </row>
    <row r="19" spans="2:4" ht="26.25" thickBot="1" x14ac:dyDescent="0.25">
      <c r="B19" s="6" t="s">
        <v>12</v>
      </c>
      <c r="C19" s="19">
        <v>0</v>
      </c>
      <c r="D19" s="37" t="s">
        <v>91</v>
      </c>
    </row>
    <row r="20" spans="2:4" ht="17.25" thickBot="1" x14ac:dyDescent="0.25">
      <c r="B20" s="6" t="s">
        <v>13</v>
      </c>
      <c r="C20" s="19">
        <v>0</v>
      </c>
      <c r="D20" s="37" t="s">
        <v>92</v>
      </c>
    </row>
    <row r="21" spans="2:4" ht="26.25" thickBot="1" x14ac:dyDescent="0.25">
      <c r="B21" s="6" t="s">
        <v>14</v>
      </c>
      <c r="C21" s="19">
        <v>0</v>
      </c>
      <c r="D21" s="37" t="s">
        <v>93</v>
      </c>
    </row>
    <row r="22" spans="2:4" ht="17.25" thickBot="1" x14ac:dyDescent="0.25">
      <c r="B22" s="6" t="s">
        <v>15</v>
      </c>
      <c r="C22" s="19">
        <v>0</v>
      </c>
      <c r="D22" s="37" t="s">
        <v>94</v>
      </c>
    </row>
    <row r="23" spans="2:4" ht="17.25" thickBot="1" x14ac:dyDescent="0.25">
      <c r="B23" s="6" t="s">
        <v>16</v>
      </c>
      <c r="C23" s="30">
        <v>-0.11963320372602734</v>
      </c>
      <c r="D23" s="37" t="s">
        <v>95</v>
      </c>
    </row>
    <row r="24" spans="2:4" ht="17.25" thickBot="1" x14ac:dyDescent="0.25">
      <c r="B24" s="6" t="s">
        <v>17</v>
      </c>
      <c r="C24" s="30">
        <v>0.12858603083542469</v>
      </c>
      <c r="D24" s="37" t="s">
        <v>96</v>
      </c>
    </row>
    <row r="25" spans="2:4" ht="17.25" thickBot="1" x14ac:dyDescent="0.25">
      <c r="B25" s="6" t="s">
        <v>18</v>
      </c>
      <c r="C25" s="19">
        <v>0</v>
      </c>
      <c r="D25" s="37" t="s">
        <v>97</v>
      </c>
    </row>
    <row r="26" spans="2:4" ht="17.25" thickBot="1" x14ac:dyDescent="0.25">
      <c r="B26" s="6" t="s">
        <v>19</v>
      </c>
      <c r="C26" s="19"/>
      <c r="D26" s="37" t="s">
        <v>98</v>
      </c>
    </row>
    <row r="27" spans="2:4" ht="17.25" thickBot="1" x14ac:dyDescent="0.25">
      <c r="B27" s="6"/>
      <c r="C27" s="24"/>
      <c r="D27" s="38"/>
    </row>
    <row r="28" spans="2:4" ht="17.25" thickBot="1" x14ac:dyDescent="0.25">
      <c r="B28" s="14" t="s">
        <v>20</v>
      </c>
      <c r="C28" s="24"/>
      <c r="D28" s="37"/>
    </row>
    <row r="29" spans="2:4" ht="17.25" thickBot="1" x14ac:dyDescent="0.25">
      <c r="B29" s="6" t="s">
        <v>21</v>
      </c>
      <c r="C29" s="19">
        <v>0</v>
      </c>
      <c r="D29" s="37" t="s">
        <v>99</v>
      </c>
    </row>
    <row r="30" spans="2:4" ht="17.25" thickBot="1" x14ac:dyDescent="0.25">
      <c r="B30" s="6" t="s">
        <v>22</v>
      </c>
      <c r="C30" s="19">
        <v>0</v>
      </c>
      <c r="D30" s="37" t="s">
        <v>100</v>
      </c>
    </row>
    <row r="31" spans="2:4" ht="17.25" thickBot="1" x14ac:dyDescent="0.25">
      <c r="B31" s="6"/>
      <c r="C31" s="24"/>
      <c r="D31" s="38"/>
    </row>
    <row r="32" spans="2:4" ht="17.25" thickBot="1" x14ac:dyDescent="0.25">
      <c r="B32" s="14" t="s">
        <v>53</v>
      </c>
      <c r="C32" s="19">
        <f>SUM(C6:C30)</f>
        <v>4.1914228271093963</v>
      </c>
      <c r="D32" s="37" t="s">
        <v>101</v>
      </c>
    </row>
    <row r="33" spans="2:4" ht="17.25" thickBot="1" x14ac:dyDescent="0.25">
      <c r="B33" s="15"/>
      <c r="C33" s="9"/>
      <c r="D33" s="37"/>
    </row>
    <row r="34" spans="2:4" ht="17.25" thickBot="1" x14ac:dyDescent="0.25">
      <c r="B34" s="14" t="s">
        <v>23</v>
      </c>
      <c r="C34" s="9"/>
      <c r="D34" s="37"/>
    </row>
    <row r="35" spans="2:4" ht="39" thickBot="1" x14ac:dyDescent="0.25">
      <c r="B35" s="6" t="s">
        <v>58</v>
      </c>
      <c r="C35" s="43">
        <f>(C14+C19+C20+C21+C22+C23+C24+C25+C26+C30)/(7573600/1000)</f>
        <v>1.1821098433238286E-6</v>
      </c>
      <c r="D35" s="45" t="s">
        <v>102</v>
      </c>
    </row>
    <row r="36" spans="2:4" ht="14.25" customHeight="1" x14ac:dyDescent="0.2">
      <c r="B36" s="5"/>
      <c r="C36" s="48"/>
      <c r="D36" s="46"/>
    </row>
    <row r="37" spans="2:4" ht="15" customHeight="1" thickBot="1" x14ac:dyDescent="0.25">
      <c r="B37" s="6"/>
      <c r="C37" s="44"/>
      <c r="D37" s="47"/>
    </row>
    <row r="38" spans="2:4" ht="39" thickBot="1" x14ac:dyDescent="0.25">
      <c r="B38" s="6" t="s">
        <v>54</v>
      </c>
      <c r="C38" s="39">
        <f>C32/C40</f>
        <v>5.5339620109709487E-4</v>
      </c>
      <c r="D38" s="37" t="s">
        <v>103</v>
      </c>
    </row>
    <row r="39" spans="2:4" ht="15" customHeight="1" thickBot="1" x14ac:dyDescent="0.25">
      <c r="B39" s="6"/>
      <c r="C39" s="9"/>
      <c r="D39" s="37"/>
    </row>
    <row r="40" spans="2:4" ht="15" customHeight="1" thickBot="1" x14ac:dyDescent="0.25">
      <c r="B40" s="6" t="s">
        <v>24</v>
      </c>
      <c r="C40" s="30">
        <v>7574</v>
      </c>
      <c r="D40" s="37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8</vt:i4>
      </vt:variant>
    </vt:vector>
  </HeadingPairs>
  <TitlesOfParts>
    <vt:vector size="8" baseType="lpstr">
      <vt:lpstr>נספח 1</vt:lpstr>
      <vt:lpstr>נספח 2</vt:lpstr>
      <vt:lpstr>נספח 3</vt:lpstr>
      <vt:lpstr>אקסלנס גמל להשקעה כללי</vt:lpstr>
      <vt:lpstr>אקסלנס גמל להשקעה כללי פאסיבי</vt:lpstr>
      <vt:lpstr>גמל להשקעה אגח עד 15</vt:lpstr>
      <vt:lpstr>אקסלנס גמל להשקעה אגח ללא מניות</vt:lpstr>
      <vt:lpstr>אקסלנס גמל להשקעה מניות פאסיבי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2017-08-30T09:04:04Z</dcterms:modified>
</cp:coreProperties>
</file>